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co.uv.es\jortapi\contab\web\PT\dp\"/>
    </mc:Choice>
  </mc:AlternateContent>
  <xr:revisionPtr revIDLastSave="0" documentId="13_ncr:1_{A49F366A-CF26-415C-9A39-5FB2728166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Hoja1!$A$1:$L$64</definedName>
    <definedName name="_xlnm.Print_Titles" localSheetId="0">Hoja1!1:9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L62" i="1" s="1"/>
  <c r="I61" i="1"/>
  <c r="L61" i="1" s="1"/>
  <c r="I60" i="1"/>
  <c r="L60" i="1" s="1"/>
  <c r="I59" i="1"/>
  <c r="L59" i="1" s="1"/>
  <c r="I57" i="1"/>
  <c r="L57" i="1" s="1"/>
  <c r="I56" i="1"/>
  <c r="L56" i="1" s="1"/>
  <c r="I55" i="1"/>
  <c r="L55" i="1" s="1"/>
  <c r="I54" i="1"/>
  <c r="L54" i="1" s="1"/>
  <c r="L53" i="1"/>
  <c r="I53" i="1"/>
  <c r="I51" i="1"/>
  <c r="L51" i="1" s="1"/>
  <c r="I50" i="1"/>
  <c r="L50" i="1" s="1"/>
  <c r="K49" i="1"/>
  <c r="L49" i="1" s="1"/>
  <c r="I49" i="1"/>
  <c r="K48" i="1"/>
  <c r="I48" i="1"/>
  <c r="L48" i="1" s="1"/>
  <c r="K38" i="1"/>
  <c r="K39" i="1" s="1"/>
  <c r="H38" i="1"/>
  <c r="H39" i="1" s="1"/>
  <c r="G38" i="1"/>
  <c r="G39" i="1" s="1"/>
  <c r="F38" i="1"/>
  <c r="F39" i="1" s="1"/>
  <c r="B38" i="1"/>
  <c r="B39" i="1" s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L24" i="1"/>
  <c r="I24" i="1"/>
  <c r="I23" i="1"/>
  <c r="L23" i="1" s="1"/>
  <c r="I22" i="1"/>
  <c r="I21" i="1"/>
  <c r="I20" i="1"/>
  <c r="I19" i="1"/>
  <c r="I18" i="1"/>
  <c r="I17" i="1"/>
  <c r="I16" i="1"/>
  <c r="I15" i="1"/>
  <c r="I14" i="1"/>
  <c r="I13" i="1"/>
  <c r="I12" i="1"/>
  <c r="L11" i="1"/>
  <c r="F11" i="1"/>
  <c r="B11" i="1"/>
  <c r="I10" i="1"/>
  <c r="I11" i="1" s="1"/>
  <c r="L38" i="1" l="1"/>
  <c r="L39" i="1" s="1"/>
  <c r="I38" i="1"/>
  <c r="I39" i="1" s="1"/>
</calcChain>
</file>

<file path=xl/sharedStrings.xml><?xml version="1.0" encoding="utf-8"?>
<sst xmlns="http://schemas.openxmlformats.org/spreadsheetml/2006/main" count="81" uniqueCount="30">
  <si>
    <t>Entitat</t>
  </si>
  <si>
    <t>Import formalitzat</t>
  </si>
  <si>
    <t>Any</t>
  </si>
  <si>
    <t>Deute viu a</t>
  </si>
  <si>
    <t>Forma- lització</t>
  </si>
  <si>
    <t>1a. amor- tització</t>
  </si>
  <si>
    <t>Venci- ment</t>
  </si>
  <si>
    <t xml:space="preserve">Incr. </t>
  </si>
  <si>
    <t>Dism.</t>
  </si>
  <si>
    <t>31-12-2019</t>
  </si>
  <si>
    <t>A curt termini</t>
  </si>
  <si>
    <t>A llarg termini</t>
  </si>
  <si>
    <t>Emissió de bons (pla d'inversions GV)</t>
  </si>
  <si>
    <t>Empréstits amb finançament extern</t>
  </si>
  <si>
    <t>MICINN (projectes d'invest.finançats pel FEDER)</t>
  </si>
  <si>
    <t>MICINN (infraestructures finançades pel FEDER)</t>
  </si>
  <si>
    <t>MICINN parc científic (finançament del FEDER)</t>
  </si>
  <si>
    <t>MICINN Innplanta (finançament del FEDER)</t>
  </si>
  <si>
    <t>MICINN Innocampus (finançament del FEDER)</t>
  </si>
  <si>
    <t>Subtotal MICINN</t>
  </si>
  <si>
    <t>Préstecs a llarg termini amb finançament  extern</t>
  </si>
  <si>
    <t>Subtotal endeutament a llarg termini amb finançament  extern</t>
  </si>
  <si>
    <t>MICINN parc científic (finan. propi)</t>
  </si>
  <si>
    <t>MICINN parc científic (finan. propi) INNPLANTA</t>
  </si>
  <si>
    <t>MICINN  (infraestructures FEDER, finan. propi)</t>
  </si>
  <si>
    <t xml:space="preserve">MICINN Innocampus </t>
  </si>
  <si>
    <t>Subtotal préstecs a llarg termini amb finançament propi</t>
  </si>
  <si>
    <t>Total endeutament financer</t>
  </si>
  <si>
    <t>31-12-2020</t>
  </si>
  <si>
    <t>Saldo a 31-12-2020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</si>
</sst>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s_-;\-* #,##0.00\ _P_t_s_-;_-* &quot;-&quot;??\ _P_t_s_-;_-@_-"/>
  </numFmts>
  <fonts count="5" x14ac:knownFonts="1"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/>
  </cellStyleXfs>
  <cellXfs count="50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10" xfId="0" applyFont="1" applyBorder="1"/>
    <xf numFmtId="4" fontId="0" fillId="0" borderId="0" xfId="0" applyNumberFormat="1"/>
    <xf numFmtId="4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0" fontId="2" fillId="0" borderId="6" xfId="0" applyFont="1" applyBorder="1"/>
    <xf numFmtId="4" fontId="2" fillId="0" borderId="1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3" fillId="0" borderId="10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4" fontId="3" fillId="0" borderId="12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4" fontId="2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7" xfId="0" applyFont="1" applyFill="1" applyBorder="1" applyAlignment="1">
      <alignment wrapText="1"/>
    </xf>
    <xf numFmtId="4" fontId="2" fillId="3" borderId="9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0" fontId="2" fillId="4" borderId="6" xfId="0" applyFont="1" applyFill="1" applyBorder="1" applyAlignment="1">
      <alignment wrapText="1"/>
    </xf>
    <xf numFmtId="4" fontId="2" fillId="4" borderId="9" xfId="0" applyNumberFormat="1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3" xfId="0" applyFont="1" applyFill="1" applyBorder="1"/>
    <xf numFmtId="4" fontId="2" fillId="2" borderId="9" xfId="0" applyNumberFormat="1" applyFont="1" applyFill="1" applyBorder="1" applyAlignment="1">
      <alignment horizontal="right"/>
    </xf>
    <xf numFmtId="4" fontId="1" fillId="0" borderId="0" xfId="0" applyNumberFormat="1" applyFont="1"/>
    <xf numFmtId="4" fontId="3" fillId="0" borderId="10" xfId="0" applyNumberFormat="1" applyFont="1" applyBorder="1"/>
    <xf numFmtId="14" fontId="2" fillId="2" borderId="8" xfId="0" quotePrefix="1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2" fillId="2" borderId="15" xfId="0" applyFont="1" applyFill="1" applyBorder="1" applyAlignment="1">
      <alignment horizontal="center"/>
    </xf>
  </cellXfs>
  <cellStyles count="3">
    <cellStyle name="Millares 2" xfId="2" xr:uid="{00000000-0005-0000-0000-000002000000}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5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28975" cy="8572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69"/>
  <sheetViews>
    <sheetView tabSelected="1" zoomScaleNormal="100" workbookViewId="0">
      <selection activeCell="A7" sqref="A7"/>
    </sheetView>
  </sheetViews>
  <sheetFormatPr baseColWidth="10" defaultRowHeight="12.75" x14ac:dyDescent="0.2"/>
  <cols>
    <col min="1" max="1" width="37.85546875" customWidth="1"/>
    <col min="2" max="2" width="13.7109375" customWidth="1"/>
    <col min="3" max="5" width="7.42578125" customWidth="1"/>
    <col min="6" max="6" width="14.85546875" customWidth="1"/>
    <col min="7" max="8" width="12.85546875" customWidth="1"/>
    <col min="9" max="9" width="15" customWidth="1"/>
    <col min="10" max="10" width="3" customWidth="1"/>
    <col min="11" max="11" width="13" customWidth="1"/>
    <col min="12" max="12" width="14.42578125" customWidth="1"/>
    <col min="13" max="13" width="12.7109375" bestFit="1" customWidth="1"/>
    <col min="14" max="14" width="13.28515625" bestFit="1" customWidth="1"/>
  </cols>
  <sheetData>
    <row r="7" spans="1:14" ht="13.5" customHeight="1" thickBot="1" x14ac:dyDescent="0.25"/>
    <row r="8" spans="1:14" ht="15.75" customHeight="1" thickBot="1" x14ac:dyDescent="0.3">
      <c r="A8" s="45" t="s">
        <v>0</v>
      </c>
      <c r="B8" s="43" t="s">
        <v>1</v>
      </c>
      <c r="C8" s="46" t="s">
        <v>2</v>
      </c>
      <c r="D8" s="47"/>
      <c r="E8" s="48"/>
      <c r="F8" s="49" t="s">
        <v>3</v>
      </c>
      <c r="G8" s="47"/>
      <c r="H8" s="47"/>
      <c r="I8" s="48"/>
      <c r="J8" s="1"/>
      <c r="K8" s="46" t="s">
        <v>29</v>
      </c>
      <c r="L8" s="48"/>
    </row>
    <row r="9" spans="1:14" ht="24" customHeight="1" thickBot="1" x14ac:dyDescent="0.3">
      <c r="A9" s="2"/>
      <c r="B9" s="44"/>
      <c r="C9" s="3" t="s">
        <v>4</v>
      </c>
      <c r="D9" s="3" t="s">
        <v>5</v>
      </c>
      <c r="E9" s="3" t="s">
        <v>6</v>
      </c>
      <c r="F9" s="41" t="s">
        <v>9</v>
      </c>
      <c r="G9" s="4" t="s">
        <v>7</v>
      </c>
      <c r="H9" s="4" t="s">
        <v>8</v>
      </c>
      <c r="I9" s="41" t="s">
        <v>28</v>
      </c>
      <c r="J9" s="1"/>
      <c r="K9" s="5" t="s">
        <v>10</v>
      </c>
      <c r="L9" s="4" t="s">
        <v>11</v>
      </c>
    </row>
    <row r="10" spans="1:14" ht="15.75" thickBot="1" x14ac:dyDescent="0.3">
      <c r="A10" s="6" t="s">
        <v>12</v>
      </c>
      <c r="B10" s="8">
        <v>45075907.829999998</v>
      </c>
      <c r="C10" s="9">
        <v>1997</v>
      </c>
      <c r="D10" s="9">
        <v>2022</v>
      </c>
      <c r="E10" s="9">
        <v>2022</v>
      </c>
      <c r="F10" s="8">
        <v>45075907.829999998</v>
      </c>
      <c r="G10" s="10"/>
      <c r="H10" s="10"/>
      <c r="I10" s="8">
        <f>+F10+G10-H10</f>
        <v>45075907.829999998</v>
      </c>
      <c r="J10" s="1"/>
      <c r="K10" s="6"/>
      <c r="L10" s="8">
        <v>45075907.829999998</v>
      </c>
      <c r="N10" s="7"/>
    </row>
    <row r="11" spans="1:14" ht="15.75" thickBot="1" x14ac:dyDescent="0.3">
      <c r="A11" s="12" t="s">
        <v>13</v>
      </c>
      <c r="B11" s="13">
        <f>+B10</f>
        <v>45075907.829999998</v>
      </c>
      <c r="C11" s="14"/>
      <c r="D11" s="14"/>
      <c r="E11" s="15"/>
      <c r="F11" s="13">
        <f>+F10</f>
        <v>45075907.829999998</v>
      </c>
      <c r="G11" s="13"/>
      <c r="H11" s="13"/>
      <c r="I11" s="13">
        <f>+I10</f>
        <v>45075907.829999998</v>
      </c>
      <c r="J11" s="1"/>
      <c r="K11" s="13"/>
      <c r="L11" s="13">
        <f>+L10</f>
        <v>45075907.829999998</v>
      </c>
      <c r="M11" s="7"/>
      <c r="N11" s="7"/>
    </row>
    <row r="12" spans="1:14" ht="15" x14ac:dyDescent="0.25">
      <c r="A12" s="6" t="s">
        <v>14</v>
      </c>
      <c r="B12" s="8">
        <v>2078333.6</v>
      </c>
      <c r="C12" s="9">
        <v>2004</v>
      </c>
      <c r="D12" s="9">
        <v>2021</v>
      </c>
      <c r="E12" s="9">
        <v>2021</v>
      </c>
      <c r="F12" s="8">
        <v>857256.61</v>
      </c>
      <c r="G12" s="8"/>
      <c r="H12" s="8"/>
      <c r="I12" s="8">
        <f t="shared" ref="I12:I37" si="0">+F12+G12-H12</f>
        <v>857256.61</v>
      </c>
      <c r="J12" s="39"/>
      <c r="K12" s="16">
        <v>857256.61</v>
      </c>
      <c r="L12" s="8"/>
      <c r="M12" s="7"/>
      <c r="N12" s="7"/>
    </row>
    <row r="13" spans="1:14" ht="15" x14ac:dyDescent="0.25">
      <c r="A13" s="6" t="s">
        <v>14</v>
      </c>
      <c r="B13" s="8">
        <v>3701929.5</v>
      </c>
      <c r="C13" s="9">
        <v>2005</v>
      </c>
      <c r="D13" s="9">
        <v>2021</v>
      </c>
      <c r="E13" s="9">
        <v>2021</v>
      </c>
      <c r="F13" s="8">
        <v>2261530.2400000002</v>
      </c>
      <c r="G13" s="8"/>
      <c r="H13" s="8"/>
      <c r="I13" s="8">
        <f t="shared" si="0"/>
        <v>2261530.2400000002</v>
      </c>
      <c r="J13" s="39"/>
      <c r="K13" s="16">
        <v>2261530.2400000002</v>
      </c>
      <c r="L13" s="8"/>
      <c r="M13" s="7"/>
      <c r="N13" s="7"/>
    </row>
    <row r="14" spans="1:14" ht="15" x14ac:dyDescent="0.25">
      <c r="A14" s="6" t="s">
        <v>14</v>
      </c>
      <c r="B14" s="8">
        <v>9785012.6199999992</v>
      </c>
      <c r="C14" s="9">
        <v>2006</v>
      </c>
      <c r="D14" s="9">
        <v>2021</v>
      </c>
      <c r="E14" s="9">
        <v>2021</v>
      </c>
      <c r="F14" s="8">
        <v>9599958.6300000008</v>
      </c>
      <c r="G14" s="8"/>
      <c r="H14" s="8"/>
      <c r="I14" s="8">
        <f t="shared" si="0"/>
        <v>9599958.6300000008</v>
      </c>
      <c r="J14" s="39"/>
      <c r="K14" s="16">
        <v>9599958.6300000008</v>
      </c>
      <c r="L14" s="8"/>
      <c r="M14" s="7"/>
      <c r="N14" s="7"/>
    </row>
    <row r="15" spans="1:14" ht="15" x14ac:dyDescent="0.25">
      <c r="A15" s="6" t="s">
        <v>14</v>
      </c>
      <c r="B15" s="8">
        <v>11111733.619999999</v>
      </c>
      <c r="C15" s="9">
        <v>2007</v>
      </c>
      <c r="D15" s="9">
        <v>2021</v>
      </c>
      <c r="E15" s="9">
        <v>2021</v>
      </c>
      <c r="F15" s="8">
        <v>10924179.799999999</v>
      </c>
      <c r="G15" s="8"/>
      <c r="H15" s="8"/>
      <c r="I15" s="8">
        <f t="shared" si="0"/>
        <v>10924179.799999999</v>
      </c>
      <c r="J15" s="39"/>
      <c r="K15" s="16">
        <v>10924179.799999999</v>
      </c>
      <c r="L15" s="8"/>
      <c r="M15" s="7"/>
      <c r="N15" s="7"/>
    </row>
    <row r="16" spans="1:14" ht="15" x14ac:dyDescent="0.25">
      <c r="A16" s="6" t="s">
        <v>14</v>
      </c>
      <c r="B16" s="8">
        <v>361848.1</v>
      </c>
      <c r="C16" s="9">
        <v>2008</v>
      </c>
      <c r="D16" s="9">
        <v>2021</v>
      </c>
      <c r="E16" s="9">
        <v>2021</v>
      </c>
      <c r="F16" s="8">
        <v>361848.1</v>
      </c>
      <c r="G16" s="8"/>
      <c r="H16" s="8"/>
      <c r="I16" s="8">
        <f t="shared" si="0"/>
        <v>361848.1</v>
      </c>
      <c r="J16" s="39"/>
      <c r="K16" s="16">
        <v>361848.1</v>
      </c>
      <c r="L16" s="8"/>
      <c r="M16" s="7"/>
      <c r="N16" s="7"/>
    </row>
    <row r="17" spans="1:14" ht="15" x14ac:dyDescent="0.25">
      <c r="A17" s="6" t="s">
        <v>14</v>
      </c>
      <c r="B17" s="8">
        <v>178378.2</v>
      </c>
      <c r="C17" s="9">
        <v>2011</v>
      </c>
      <c r="D17" s="9">
        <v>2021</v>
      </c>
      <c r="E17" s="9">
        <v>2021</v>
      </c>
      <c r="F17" s="8">
        <v>178378.2</v>
      </c>
      <c r="G17" s="8"/>
      <c r="H17" s="8"/>
      <c r="I17" s="8">
        <f t="shared" si="0"/>
        <v>178378.2</v>
      </c>
      <c r="J17" s="39"/>
      <c r="K17" s="16">
        <v>178378.2</v>
      </c>
      <c r="L17" s="8"/>
      <c r="M17" s="7"/>
      <c r="N17" s="7"/>
    </row>
    <row r="18" spans="1:14" ht="15" x14ac:dyDescent="0.25">
      <c r="A18" s="6" t="s">
        <v>14</v>
      </c>
      <c r="B18" s="8">
        <v>2980593</v>
      </c>
      <c r="C18" s="9">
        <v>2012</v>
      </c>
      <c r="D18" s="9">
        <v>2021</v>
      </c>
      <c r="E18" s="9">
        <v>2021</v>
      </c>
      <c r="F18" s="8">
        <v>2906341.63</v>
      </c>
      <c r="G18" s="8"/>
      <c r="H18" s="8"/>
      <c r="I18" s="8">
        <f t="shared" si="0"/>
        <v>2906341.63</v>
      </c>
      <c r="J18" s="39"/>
      <c r="K18" s="16">
        <v>2906341.63</v>
      </c>
      <c r="L18" s="8"/>
      <c r="M18" s="7"/>
      <c r="N18" s="7"/>
    </row>
    <row r="19" spans="1:14" ht="15" x14ac:dyDescent="0.25">
      <c r="A19" s="6" t="s">
        <v>14</v>
      </c>
      <c r="B19" s="8">
        <v>789066.36</v>
      </c>
      <c r="C19" s="9">
        <v>2013</v>
      </c>
      <c r="D19" s="9">
        <v>2021</v>
      </c>
      <c r="E19" s="9">
        <v>2021</v>
      </c>
      <c r="F19" s="8">
        <v>744787.28</v>
      </c>
      <c r="G19" s="8"/>
      <c r="H19" s="8"/>
      <c r="I19" s="8">
        <f t="shared" si="0"/>
        <v>744787.28</v>
      </c>
      <c r="J19" s="39"/>
      <c r="K19" s="16">
        <v>744787.28</v>
      </c>
      <c r="L19" s="8"/>
      <c r="M19" s="7"/>
      <c r="N19" s="7"/>
    </row>
    <row r="20" spans="1:14" ht="15" x14ac:dyDescent="0.25">
      <c r="A20" s="6" t="s">
        <v>14</v>
      </c>
      <c r="B20" s="8">
        <v>54450</v>
      </c>
      <c r="C20" s="9">
        <v>2014</v>
      </c>
      <c r="D20" s="9">
        <v>2021</v>
      </c>
      <c r="E20" s="9">
        <v>2021</v>
      </c>
      <c r="F20" s="8">
        <v>38115</v>
      </c>
      <c r="G20" s="8"/>
      <c r="H20" s="8"/>
      <c r="I20" s="8">
        <f t="shared" si="0"/>
        <v>38115</v>
      </c>
      <c r="J20" s="39"/>
      <c r="K20" s="16">
        <v>38115</v>
      </c>
      <c r="L20" s="8"/>
      <c r="M20" s="7"/>
      <c r="N20" s="7"/>
    </row>
    <row r="21" spans="1:14" ht="15" x14ac:dyDescent="0.25">
      <c r="A21" s="6" t="s">
        <v>14</v>
      </c>
      <c r="B21" s="8">
        <v>1087534.79</v>
      </c>
      <c r="C21" s="9">
        <v>2015</v>
      </c>
      <c r="D21" s="9">
        <v>2021</v>
      </c>
      <c r="E21" s="9">
        <v>2021</v>
      </c>
      <c r="F21" s="8">
        <v>966890.51</v>
      </c>
      <c r="G21" s="8"/>
      <c r="H21" s="8"/>
      <c r="I21" s="8">
        <f t="shared" si="0"/>
        <v>966890.51</v>
      </c>
      <c r="J21" s="39"/>
      <c r="K21" s="16">
        <v>966890.51</v>
      </c>
      <c r="L21" s="8"/>
      <c r="M21" s="7"/>
      <c r="N21" s="7"/>
    </row>
    <row r="22" spans="1:14" ht="15" x14ac:dyDescent="0.25">
      <c r="A22" s="6" t="s">
        <v>14</v>
      </c>
      <c r="B22" s="8">
        <v>3683277.51</v>
      </c>
      <c r="C22" s="9">
        <v>2015</v>
      </c>
      <c r="D22" s="9">
        <v>2021</v>
      </c>
      <c r="E22" s="9">
        <v>2021</v>
      </c>
      <c r="F22" s="8">
        <v>3683277.51</v>
      </c>
      <c r="G22" s="8"/>
      <c r="H22" s="8"/>
      <c r="I22" s="8">
        <f t="shared" si="0"/>
        <v>3683277.51</v>
      </c>
      <c r="J22" s="39"/>
      <c r="K22" s="40">
        <v>3683277.51</v>
      </c>
      <c r="L22" s="8"/>
      <c r="M22" s="7"/>
      <c r="N22" s="7"/>
    </row>
    <row r="23" spans="1:14" ht="15" x14ac:dyDescent="0.25">
      <c r="A23" s="6" t="s">
        <v>14</v>
      </c>
      <c r="B23" s="8">
        <v>4363368.16</v>
      </c>
      <c r="C23" s="9">
        <v>2016</v>
      </c>
      <c r="D23" s="9">
        <v>2023</v>
      </c>
      <c r="E23" s="9">
        <v>2023</v>
      </c>
      <c r="F23" s="8">
        <v>4363368.16</v>
      </c>
      <c r="G23" s="8"/>
      <c r="H23" s="8"/>
      <c r="I23" s="8">
        <f t="shared" si="0"/>
        <v>4363368.16</v>
      </c>
      <c r="J23" s="39"/>
      <c r="K23" s="40"/>
      <c r="L23" s="8">
        <f t="shared" ref="L23:L24" si="1">+I23-K23</f>
        <v>4363368.16</v>
      </c>
      <c r="M23" s="7"/>
      <c r="N23" s="7"/>
    </row>
    <row r="24" spans="1:14" ht="15" x14ac:dyDescent="0.25">
      <c r="A24" s="6" t="s">
        <v>14</v>
      </c>
      <c r="B24" s="8">
        <v>3676343</v>
      </c>
      <c r="C24" s="9">
        <v>2017</v>
      </c>
      <c r="D24" s="9">
        <v>2025</v>
      </c>
      <c r="E24" s="9">
        <v>2025</v>
      </c>
      <c r="F24" s="8">
        <v>3506943</v>
      </c>
      <c r="G24" s="8"/>
      <c r="H24" s="8"/>
      <c r="I24" s="8">
        <f t="shared" si="0"/>
        <v>3506943</v>
      </c>
      <c r="J24" s="39"/>
      <c r="K24" s="40"/>
      <c r="L24" s="8">
        <f t="shared" si="1"/>
        <v>3506943</v>
      </c>
      <c r="M24" s="7"/>
      <c r="N24" s="7"/>
    </row>
    <row r="25" spans="1:14" ht="15" x14ac:dyDescent="0.25">
      <c r="A25" s="6" t="s">
        <v>14</v>
      </c>
      <c r="B25" s="8">
        <v>4691896</v>
      </c>
      <c r="C25" s="9">
        <v>2018</v>
      </c>
      <c r="D25" s="9">
        <v>2025</v>
      </c>
      <c r="E25" s="9">
        <v>2025</v>
      </c>
      <c r="F25" s="8">
        <v>4691896</v>
      </c>
      <c r="G25" s="8"/>
      <c r="H25" s="8"/>
      <c r="I25" s="8">
        <f t="shared" si="0"/>
        <v>4691896</v>
      </c>
      <c r="J25" s="39"/>
      <c r="K25" s="40"/>
      <c r="L25" s="8">
        <v>4691896</v>
      </c>
      <c r="M25" s="7"/>
      <c r="N25" s="7"/>
    </row>
    <row r="26" spans="1:14" ht="15" x14ac:dyDescent="0.25">
      <c r="A26" s="6" t="s">
        <v>14</v>
      </c>
      <c r="B26" s="8">
        <v>4563075</v>
      </c>
      <c r="C26" s="9">
        <v>2019</v>
      </c>
      <c r="D26" s="9">
        <v>2025</v>
      </c>
      <c r="E26" s="9">
        <v>2025</v>
      </c>
      <c r="F26" s="8">
        <v>4563075</v>
      </c>
      <c r="G26" s="8"/>
      <c r="H26" s="8"/>
      <c r="I26" s="8">
        <f>+F26+G26-H26</f>
        <v>4563075</v>
      </c>
      <c r="J26" s="39"/>
      <c r="K26" s="40"/>
      <c r="L26" s="8">
        <v>4563075</v>
      </c>
      <c r="M26" s="7"/>
      <c r="N26" s="7"/>
    </row>
    <row r="27" spans="1:14" ht="15" x14ac:dyDescent="0.25">
      <c r="A27" s="6" t="s">
        <v>15</v>
      </c>
      <c r="B27" s="8">
        <v>2395160.54</v>
      </c>
      <c r="C27" s="9">
        <v>2009</v>
      </c>
      <c r="D27" s="9">
        <v>2021</v>
      </c>
      <c r="E27" s="9">
        <v>2021</v>
      </c>
      <c r="F27" s="8">
        <v>2718985.1</v>
      </c>
      <c r="G27" s="8"/>
      <c r="H27" s="8"/>
      <c r="I27" s="8">
        <f t="shared" si="0"/>
        <v>2718985.1</v>
      </c>
      <c r="J27" s="39"/>
      <c r="K27" s="16">
        <v>2718985.1</v>
      </c>
      <c r="L27" s="8"/>
      <c r="M27" s="7"/>
      <c r="N27" s="7"/>
    </row>
    <row r="28" spans="1:14" ht="15" x14ac:dyDescent="0.25">
      <c r="A28" s="6" t="s">
        <v>15</v>
      </c>
      <c r="B28" s="8">
        <v>653863.31000000006</v>
      </c>
      <c r="C28" s="9">
        <v>2011</v>
      </c>
      <c r="D28" s="9">
        <v>2021</v>
      </c>
      <c r="E28" s="9">
        <v>2021</v>
      </c>
      <c r="F28" s="8">
        <v>653863.31000000006</v>
      </c>
      <c r="G28" s="8"/>
      <c r="H28" s="8"/>
      <c r="I28" s="8">
        <f t="shared" si="0"/>
        <v>653863.31000000006</v>
      </c>
      <c r="J28" s="39"/>
      <c r="K28" s="16">
        <v>653863.31000000006</v>
      </c>
      <c r="L28" s="8"/>
      <c r="M28" s="7"/>
      <c r="N28" s="7"/>
    </row>
    <row r="29" spans="1:14" ht="15" x14ac:dyDescent="0.25">
      <c r="A29" s="6" t="s">
        <v>15</v>
      </c>
      <c r="B29" s="8">
        <v>2947912.58</v>
      </c>
      <c r="C29" s="9">
        <v>2014</v>
      </c>
      <c r="D29" s="9">
        <v>2021</v>
      </c>
      <c r="E29" s="9">
        <v>2021</v>
      </c>
      <c r="F29" s="8">
        <v>2943320.37</v>
      </c>
      <c r="G29" s="8"/>
      <c r="H29" s="8"/>
      <c r="I29" s="8">
        <f t="shared" si="0"/>
        <v>2943320.37</v>
      </c>
      <c r="J29" s="39"/>
      <c r="K29" s="16">
        <v>2943320.37</v>
      </c>
      <c r="L29" s="8"/>
      <c r="M29" s="7"/>
      <c r="N29" s="7"/>
    </row>
    <row r="30" spans="1:14" ht="15" x14ac:dyDescent="0.25">
      <c r="A30" s="6" t="s">
        <v>15</v>
      </c>
      <c r="B30" s="8">
        <v>1790783.92</v>
      </c>
      <c r="C30" s="9">
        <v>2016</v>
      </c>
      <c r="D30" s="9">
        <v>2021</v>
      </c>
      <c r="E30" s="9">
        <v>2021</v>
      </c>
      <c r="F30" s="8">
        <v>1790783.92</v>
      </c>
      <c r="G30" s="8"/>
      <c r="H30" s="8"/>
      <c r="I30" s="8">
        <f t="shared" si="0"/>
        <v>1790783.92</v>
      </c>
      <c r="J30" s="39"/>
      <c r="K30" s="16">
        <v>1790783.92</v>
      </c>
      <c r="L30" s="8"/>
      <c r="M30" s="7"/>
      <c r="N30" s="7"/>
    </row>
    <row r="31" spans="1:14" ht="15" x14ac:dyDescent="0.25">
      <c r="A31" s="6" t="s">
        <v>15</v>
      </c>
      <c r="B31" s="8">
        <v>829078.63</v>
      </c>
      <c r="C31" s="9">
        <v>2018</v>
      </c>
      <c r="D31" s="9">
        <v>2022</v>
      </c>
      <c r="E31" s="9">
        <v>2022</v>
      </c>
      <c r="F31" s="8">
        <v>416028.63</v>
      </c>
      <c r="G31" s="8"/>
      <c r="H31" s="8"/>
      <c r="I31" s="8">
        <f t="shared" si="0"/>
        <v>416028.63</v>
      </c>
      <c r="J31" s="39"/>
      <c r="K31" s="16"/>
      <c r="L31" s="8">
        <v>416028.63</v>
      </c>
      <c r="M31" s="7"/>
      <c r="N31" s="7"/>
    </row>
    <row r="32" spans="1:14" ht="15" x14ac:dyDescent="0.25">
      <c r="A32" s="6" t="s">
        <v>15</v>
      </c>
      <c r="B32" s="8">
        <v>1301796.3799999999</v>
      </c>
      <c r="C32" s="9">
        <v>2019</v>
      </c>
      <c r="D32" s="9">
        <v>2023</v>
      </c>
      <c r="E32" s="9">
        <v>2023</v>
      </c>
      <c r="F32" s="8">
        <v>1301796.3799999999</v>
      </c>
      <c r="G32" s="8"/>
      <c r="H32" s="8"/>
      <c r="I32" s="8">
        <f t="shared" si="0"/>
        <v>1301796.3799999999</v>
      </c>
      <c r="J32" s="39"/>
      <c r="K32" s="16"/>
      <c r="L32" s="8">
        <v>1301796.3799999999</v>
      </c>
      <c r="M32" s="7"/>
      <c r="N32" s="7"/>
    </row>
    <row r="33" spans="1:15" ht="15" x14ac:dyDescent="0.25">
      <c r="A33" s="6" t="s">
        <v>16</v>
      </c>
      <c r="B33" s="8">
        <v>50807.4</v>
      </c>
      <c r="C33" s="9">
        <v>2009</v>
      </c>
      <c r="D33" s="9">
        <v>2021</v>
      </c>
      <c r="E33" s="9">
        <v>2021</v>
      </c>
      <c r="F33" s="8">
        <v>50807.4</v>
      </c>
      <c r="G33" s="8"/>
      <c r="H33" s="8"/>
      <c r="I33" s="8">
        <f t="shared" si="0"/>
        <v>50807.4</v>
      </c>
      <c r="J33" s="39"/>
      <c r="K33" s="16">
        <v>50807.4</v>
      </c>
      <c r="L33" s="8"/>
      <c r="M33" s="7"/>
      <c r="N33" s="7"/>
    </row>
    <row r="34" spans="1:15" ht="15" x14ac:dyDescent="0.25">
      <c r="A34" s="6" t="s">
        <v>17</v>
      </c>
      <c r="B34" s="8">
        <v>540364.26</v>
      </c>
      <c r="C34" s="9">
        <v>2011</v>
      </c>
      <c r="D34" s="9">
        <v>2021</v>
      </c>
      <c r="E34" s="9">
        <v>2021</v>
      </c>
      <c r="F34" s="8">
        <v>540364.26</v>
      </c>
      <c r="G34" s="8"/>
      <c r="H34" s="8"/>
      <c r="I34" s="8">
        <f t="shared" si="0"/>
        <v>540364.26</v>
      </c>
      <c r="J34" s="39"/>
      <c r="K34" s="16">
        <v>540364.26</v>
      </c>
      <c r="L34" s="8"/>
      <c r="M34" s="7"/>
      <c r="N34" s="7"/>
    </row>
    <row r="35" spans="1:15" ht="15" x14ac:dyDescent="0.25">
      <c r="A35" s="6" t="s">
        <v>17</v>
      </c>
      <c r="B35" s="8">
        <v>186602.54</v>
      </c>
      <c r="C35" s="9">
        <v>2012</v>
      </c>
      <c r="D35" s="9">
        <v>2021</v>
      </c>
      <c r="E35" s="9">
        <v>2021</v>
      </c>
      <c r="F35" s="8">
        <v>186602.54</v>
      </c>
      <c r="G35" s="8"/>
      <c r="H35" s="8"/>
      <c r="I35" s="8">
        <f t="shared" si="0"/>
        <v>186602.54</v>
      </c>
      <c r="J35" s="39"/>
      <c r="K35" s="16">
        <v>186602.54</v>
      </c>
      <c r="L35" s="8"/>
      <c r="M35" s="7"/>
      <c r="N35" s="7"/>
    </row>
    <row r="36" spans="1:15" ht="15" x14ac:dyDescent="0.25">
      <c r="A36" s="6" t="s">
        <v>17</v>
      </c>
      <c r="B36" s="8">
        <v>676285.81</v>
      </c>
      <c r="C36" s="9">
        <v>2013</v>
      </c>
      <c r="D36" s="9">
        <v>2021</v>
      </c>
      <c r="E36" s="9">
        <v>2021</v>
      </c>
      <c r="F36" s="8">
        <v>605761.41</v>
      </c>
      <c r="G36" s="8"/>
      <c r="H36" s="8"/>
      <c r="I36" s="8">
        <f t="shared" si="0"/>
        <v>605761.41</v>
      </c>
      <c r="J36" s="39"/>
      <c r="K36" s="16">
        <v>605761.41</v>
      </c>
      <c r="L36" s="8"/>
      <c r="M36" s="7"/>
      <c r="N36" s="7"/>
    </row>
    <row r="37" spans="1:15" ht="15.75" thickBot="1" x14ac:dyDescent="0.3">
      <c r="A37" s="6" t="s">
        <v>18</v>
      </c>
      <c r="B37" s="8">
        <v>600000</v>
      </c>
      <c r="C37" s="9">
        <v>2011</v>
      </c>
      <c r="D37" s="9">
        <v>2021</v>
      </c>
      <c r="E37" s="9">
        <v>2021</v>
      </c>
      <c r="F37" s="8">
        <v>600000</v>
      </c>
      <c r="G37" s="8"/>
      <c r="H37" s="8"/>
      <c r="I37" s="8">
        <f t="shared" si="0"/>
        <v>600000</v>
      </c>
      <c r="J37" s="39"/>
      <c r="K37" s="16">
        <v>600000</v>
      </c>
      <c r="L37" s="8"/>
      <c r="M37" s="7"/>
      <c r="N37" s="7"/>
    </row>
    <row r="38" spans="1:15" ht="15.75" thickBot="1" x14ac:dyDescent="0.3">
      <c r="A38" s="17" t="s">
        <v>19</v>
      </c>
      <c r="B38" s="18">
        <f>SUM(B12:B37)</f>
        <v>65079494.829999998</v>
      </c>
      <c r="C38" s="14"/>
      <c r="D38" s="14"/>
      <c r="E38" s="14"/>
      <c r="F38" s="18">
        <f>SUM(F12:F37)</f>
        <v>61456158.990000002</v>
      </c>
      <c r="G38" s="18">
        <f>SUM(G12:G37)</f>
        <v>0</v>
      </c>
      <c r="H38" s="18">
        <f>SUM(H12:H37)</f>
        <v>0</v>
      </c>
      <c r="I38" s="18">
        <f>SUM(I12:I37)</f>
        <v>61456158.990000002</v>
      </c>
      <c r="J38" s="39"/>
      <c r="K38" s="18">
        <f>SUM(K12:K37)</f>
        <v>42613051.82</v>
      </c>
      <c r="L38" s="18">
        <f>SUM(L12:L37)</f>
        <v>18843107.169999998</v>
      </c>
      <c r="M38" s="7"/>
      <c r="N38" s="7"/>
    </row>
    <row r="39" spans="1:15" ht="15.75" thickBot="1" x14ac:dyDescent="0.3">
      <c r="A39" s="20" t="s">
        <v>20</v>
      </c>
      <c r="B39" s="21">
        <f>+B38</f>
        <v>65079494.829999998</v>
      </c>
      <c r="C39" s="22"/>
      <c r="D39" s="22"/>
      <c r="E39" s="23"/>
      <c r="F39" s="21">
        <f>+F38</f>
        <v>61456158.990000002</v>
      </c>
      <c r="G39" s="21">
        <f>+G38</f>
        <v>0</v>
      </c>
      <c r="H39" s="21">
        <f>+H38</f>
        <v>0</v>
      </c>
      <c r="I39" s="21">
        <f>+I38</f>
        <v>61456158.990000002</v>
      </c>
      <c r="J39" s="39"/>
      <c r="K39" s="21">
        <f>+K38</f>
        <v>42613051.82</v>
      </c>
      <c r="L39" s="21">
        <f>+L38</f>
        <v>18843107.169999998</v>
      </c>
      <c r="M39" s="7"/>
      <c r="N39" s="7"/>
    </row>
    <row r="40" spans="1:15" ht="24" customHeight="1" thickBot="1" x14ac:dyDescent="0.3">
      <c r="A40" s="24" t="s">
        <v>21</v>
      </c>
      <c r="B40" s="25">
        <v>110155402.66</v>
      </c>
      <c r="C40" s="26"/>
      <c r="D40" s="26"/>
      <c r="E40" s="27"/>
      <c r="F40" s="25">
        <v>106532066.81999999</v>
      </c>
      <c r="G40" s="25">
        <v>0</v>
      </c>
      <c r="H40" s="25">
        <v>0</v>
      </c>
      <c r="I40" s="25">
        <v>106532066.81999999</v>
      </c>
      <c r="J40" s="39"/>
      <c r="K40" s="25">
        <v>42613051.82</v>
      </c>
      <c r="L40" s="25">
        <v>63919015</v>
      </c>
      <c r="M40" s="7"/>
      <c r="N40" s="7"/>
    </row>
    <row r="41" spans="1:15" ht="15.75" customHeight="1" thickBot="1" x14ac:dyDescent="0.3">
      <c r="A41" s="45" t="s">
        <v>0</v>
      </c>
      <c r="B41" s="43" t="s">
        <v>1</v>
      </c>
      <c r="C41" s="46" t="s">
        <v>2</v>
      </c>
      <c r="D41" s="47"/>
      <c r="E41" s="48"/>
      <c r="F41" s="49" t="s">
        <v>3</v>
      </c>
      <c r="G41" s="47"/>
      <c r="H41" s="47"/>
      <c r="I41" s="48"/>
      <c r="J41" s="1"/>
      <c r="K41" s="46" t="s">
        <v>29</v>
      </c>
      <c r="L41" s="48"/>
      <c r="M41" s="7"/>
      <c r="N41" s="7"/>
    </row>
    <row r="42" spans="1:15" ht="24" customHeight="1" thickBot="1" x14ac:dyDescent="0.3">
      <c r="A42" s="2"/>
      <c r="B42" s="44"/>
      <c r="C42" s="3" t="s">
        <v>4</v>
      </c>
      <c r="D42" s="3" t="s">
        <v>5</v>
      </c>
      <c r="E42" s="3" t="s">
        <v>6</v>
      </c>
      <c r="F42" s="41" t="s">
        <v>9</v>
      </c>
      <c r="G42" s="4" t="s">
        <v>7</v>
      </c>
      <c r="H42" s="4" t="s">
        <v>8</v>
      </c>
      <c r="I42" s="41" t="s">
        <v>28</v>
      </c>
      <c r="J42" s="1"/>
      <c r="K42" s="5" t="s">
        <v>10</v>
      </c>
      <c r="L42" s="4" t="s">
        <v>11</v>
      </c>
      <c r="M42" s="7"/>
      <c r="N42" s="7"/>
    </row>
    <row r="43" spans="1:15" ht="15" x14ac:dyDescent="0.25">
      <c r="A43" s="6" t="s">
        <v>22</v>
      </c>
      <c r="B43" s="8">
        <v>329955.65000000002</v>
      </c>
      <c r="C43" s="9">
        <v>2002</v>
      </c>
      <c r="D43" s="9">
        <v>2006</v>
      </c>
      <c r="E43" s="9">
        <v>2017</v>
      </c>
      <c r="F43" s="8"/>
      <c r="G43" s="1"/>
      <c r="H43" s="16"/>
      <c r="I43" s="8"/>
      <c r="J43" s="1"/>
      <c r="K43" s="16"/>
      <c r="L43" s="8"/>
      <c r="M43" s="7"/>
      <c r="N43" s="7"/>
      <c r="O43" s="7"/>
    </row>
    <row r="44" spans="1:15" ht="15" x14ac:dyDescent="0.25">
      <c r="A44" s="6" t="s">
        <v>22</v>
      </c>
      <c r="B44" s="8">
        <v>267000</v>
      </c>
      <c r="C44" s="9">
        <v>2003</v>
      </c>
      <c r="D44" s="9">
        <v>2006</v>
      </c>
      <c r="E44" s="9">
        <v>2017</v>
      </c>
      <c r="F44" s="8"/>
      <c r="G44" s="11"/>
      <c r="H44" s="8"/>
      <c r="I44" s="8"/>
      <c r="J44" s="1"/>
      <c r="K44" s="16"/>
      <c r="L44" s="8"/>
      <c r="M44" s="7"/>
      <c r="N44" s="7"/>
    </row>
    <row r="45" spans="1:15" ht="15" x14ac:dyDescent="0.25">
      <c r="A45" s="6" t="s">
        <v>22</v>
      </c>
      <c r="B45" s="8">
        <v>1570194.75</v>
      </c>
      <c r="C45" s="9">
        <v>2003</v>
      </c>
      <c r="D45" s="9">
        <v>2006</v>
      </c>
      <c r="E45" s="9">
        <v>2017</v>
      </c>
      <c r="F45" s="8"/>
      <c r="G45" s="10"/>
      <c r="H45" s="8"/>
      <c r="I45" s="8"/>
      <c r="J45" s="1"/>
      <c r="K45" s="16"/>
      <c r="L45" s="8"/>
      <c r="M45" s="7"/>
      <c r="N45" s="7"/>
    </row>
    <row r="46" spans="1:15" ht="15" x14ac:dyDescent="0.25">
      <c r="A46" s="6" t="s">
        <v>22</v>
      </c>
      <c r="B46" s="8">
        <v>1531500</v>
      </c>
      <c r="C46" s="9">
        <v>2003</v>
      </c>
      <c r="D46" s="9">
        <v>2007</v>
      </c>
      <c r="E46" s="9">
        <v>2018</v>
      </c>
      <c r="F46" s="8"/>
      <c r="G46" s="10"/>
      <c r="H46" s="8"/>
      <c r="I46" s="8"/>
      <c r="J46" s="1"/>
      <c r="K46" s="16"/>
      <c r="L46" s="8"/>
      <c r="M46" s="7"/>
      <c r="N46" s="7"/>
    </row>
    <row r="47" spans="1:15" ht="15" x14ac:dyDescent="0.25">
      <c r="A47" s="6" t="s">
        <v>22</v>
      </c>
      <c r="B47" s="8">
        <v>186250</v>
      </c>
      <c r="C47" s="9">
        <v>2004</v>
      </c>
      <c r="D47" s="9">
        <v>2008</v>
      </c>
      <c r="E47" s="9">
        <v>2019</v>
      </c>
      <c r="F47" s="8"/>
      <c r="G47" s="10"/>
      <c r="H47" s="8"/>
      <c r="I47" s="8"/>
      <c r="J47" s="1"/>
      <c r="K47" s="16"/>
      <c r="L47" s="8"/>
      <c r="M47" s="7"/>
      <c r="N47" s="7"/>
    </row>
    <row r="48" spans="1:15" ht="15" x14ac:dyDescent="0.25">
      <c r="A48" s="6" t="s">
        <v>22</v>
      </c>
      <c r="B48" s="8">
        <v>558750</v>
      </c>
      <c r="C48" s="9">
        <v>2005</v>
      </c>
      <c r="D48" s="9">
        <v>2009</v>
      </c>
      <c r="E48" s="9">
        <v>2021</v>
      </c>
      <c r="F48" s="8">
        <v>93125</v>
      </c>
      <c r="G48" s="10"/>
      <c r="H48" s="8"/>
      <c r="I48" s="8">
        <f t="shared" ref="I48:I62" si="2">+F48+G48-H48</f>
        <v>93125</v>
      </c>
      <c r="J48" s="1"/>
      <c r="K48" s="16">
        <f>46562.5+46562.5</f>
        <v>93125</v>
      </c>
      <c r="L48" s="8">
        <f t="shared" ref="L48:L62" si="3">+I48-K48</f>
        <v>0</v>
      </c>
      <c r="M48" s="7"/>
      <c r="N48" s="7"/>
    </row>
    <row r="49" spans="1:14" ht="15" x14ac:dyDescent="0.25">
      <c r="A49" s="6" t="s">
        <v>22</v>
      </c>
      <c r="B49" s="8">
        <v>696000</v>
      </c>
      <c r="C49" s="9">
        <v>2006</v>
      </c>
      <c r="D49" s="9">
        <v>2010</v>
      </c>
      <c r="E49" s="9">
        <v>2021</v>
      </c>
      <c r="F49" s="8">
        <v>174000</v>
      </c>
      <c r="G49" s="10"/>
      <c r="H49" s="8"/>
      <c r="I49" s="8">
        <f t="shared" si="2"/>
        <v>174000</v>
      </c>
      <c r="J49" s="1"/>
      <c r="K49" s="16">
        <f>58000+58000+58000</f>
        <v>174000</v>
      </c>
      <c r="L49" s="8">
        <f t="shared" si="3"/>
        <v>0</v>
      </c>
      <c r="M49" s="7"/>
      <c r="N49" s="7"/>
    </row>
    <row r="50" spans="1:14" ht="15" x14ac:dyDescent="0.25">
      <c r="A50" s="6" t="s">
        <v>22</v>
      </c>
      <c r="B50" s="8">
        <v>846150</v>
      </c>
      <c r="C50" s="9">
        <v>2007</v>
      </c>
      <c r="D50" s="9">
        <v>2011</v>
      </c>
      <c r="E50" s="9">
        <v>2022</v>
      </c>
      <c r="F50" s="8">
        <v>164529.18</v>
      </c>
      <c r="G50" s="10"/>
      <c r="H50" s="8"/>
      <c r="I50" s="8">
        <f t="shared" si="2"/>
        <v>164529.18</v>
      </c>
      <c r="J50" s="1"/>
      <c r="K50" s="16">
        <v>156694.44</v>
      </c>
      <c r="L50" s="8">
        <f t="shared" si="3"/>
        <v>7834.7399999999907</v>
      </c>
      <c r="M50" s="7"/>
      <c r="N50" s="7"/>
    </row>
    <row r="51" spans="1:14" ht="15" x14ac:dyDescent="0.25">
      <c r="A51" s="6" t="s">
        <v>22</v>
      </c>
      <c r="B51" s="8">
        <v>1056242</v>
      </c>
      <c r="C51" s="9">
        <v>2008</v>
      </c>
      <c r="D51" s="9">
        <v>2012</v>
      </c>
      <c r="E51" s="9">
        <v>2023</v>
      </c>
      <c r="F51" s="8">
        <v>308490.98</v>
      </c>
      <c r="G51" s="8"/>
      <c r="H51" s="8"/>
      <c r="I51" s="8">
        <f t="shared" si="2"/>
        <v>308490.98</v>
      </c>
      <c r="J51" s="1"/>
      <c r="K51" s="16">
        <v>177054.04</v>
      </c>
      <c r="L51" s="8">
        <f t="shared" si="3"/>
        <v>131436.93999999997</v>
      </c>
      <c r="M51" s="7"/>
      <c r="N51" s="7"/>
    </row>
    <row r="52" spans="1:14" ht="15" x14ac:dyDescent="0.25">
      <c r="A52" s="6" t="s">
        <v>22</v>
      </c>
      <c r="B52" s="8">
        <v>90328.4</v>
      </c>
      <c r="C52" s="9">
        <v>2008</v>
      </c>
      <c r="D52" s="9">
        <v>2012</v>
      </c>
      <c r="E52" s="9">
        <v>2018</v>
      </c>
      <c r="F52" s="8"/>
      <c r="G52" s="8"/>
      <c r="H52" s="8"/>
      <c r="I52" s="8"/>
      <c r="J52" s="1"/>
      <c r="K52" s="16"/>
      <c r="L52" s="8"/>
      <c r="M52" s="7"/>
      <c r="N52" s="7"/>
    </row>
    <row r="53" spans="1:14" ht="15" x14ac:dyDescent="0.25">
      <c r="A53" s="6" t="s">
        <v>22</v>
      </c>
      <c r="B53" s="8">
        <v>634600</v>
      </c>
      <c r="C53" s="9">
        <v>2008</v>
      </c>
      <c r="D53" s="9">
        <v>2012</v>
      </c>
      <c r="E53" s="9">
        <v>2023</v>
      </c>
      <c r="F53" s="8">
        <v>189477.0400000001</v>
      </c>
      <c r="G53" s="8"/>
      <c r="H53" s="8"/>
      <c r="I53" s="8">
        <f t="shared" si="2"/>
        <v>189477.0400000001</v>
      </c>
      <c r="J53" s="1"/>
      <c r="K53" s="16">
        <v>94738.68</v>
      </c>
      <c r="L53" s="8">
        <f t="shared" si="3"/>
        <v>94738.360000000102</v>
      </c>
      <c r="M53" s="7"/>
      <c r="N53" s="7"/>
    </row>
    <row r="54" spans="1:14" ht="15" x14ac:dyDescent="0.25">
      <c r="A54" s="6" t="s">
        <v>22</v>
      </c>
      <c r="B54" s="8">
        <v>21774.6</v>
      </c>
      <c r="C54" s="9">
        <v>2009</v>
      </c>
      <c r="D54" s="9">
        <v>2013</v>
      </c>
      <c r="E54" s="9">
        <v>2024</v>
      </c>
      <c r="F54" s="8">
        <v>9072.7500000000036</v>
      </c>
      <c r="G54" s="10"/>
      <c r="H54" s="8"/>
      <c r="I54" s="8">
        <f t="shared" si="2"/>
        <v>9072.7500000000036</v>
      </c>
      <c r="J54" s="1"/>
      <c r="K54" s="16">
        <v>3629.1</v>
      </c>
      <c r="L54" s="8">
        <f t="shared" si="3"/>
        <v>5443.6500000000033</v>
      </c>
      <c r="M54" s="7"/>
      <c r="N54" s="7"/>
    </row>
    <row r="55" spans="1:14" ht="15" x14ac:dyDescent="0.25">
      <c r="A55" s="6" t="s">
        <v>23</v>
      </c>
      <c r="B55" s="8">
        <v>231584.68</v>
      </c>
      <c r="C55" s="9">
        <v>2011</v>
      </c>
      <c r="D55" s="9">
        <v>2014</v>
      </c>
      <c r="E55" s="9">
        <v>2025</v>
      </c>
      <c r="F55" s="8">
        <v>119831.41999999998</v>
      </c>
      <c r="G55" s="10"/>
      <c r="H55" s="8"/>
      <c r="I55" s="8">
        <f t="shared" si="2"/>
        <v>119831.41999999998</v>
      </c>
      <c r="J55" s="1"/>
      <c r="K55" s="16">
        <v>39018.239999999998</v>
      </c>
      <c r="L55" s="8">
        <f t="shared" si="3"/>
        <v>80813.179999999993</v>
      </c>
      <c r="M55" s="7"/>
      <c r="N55" s="7"/>
    </row>
    <row r="56" spans="1:14" ht="15" x14ac:dyDescent="0.25">
      <c r="A56" s="6" t="s">
        <v>23</v>
      </c>
      <c r="B56" s="8">
        <v>79972.52</v>
      </c>
      <c r="C56" s="9">
        <v>2012</v>
      </c>
      <c r="D56" s="9">
        <v>2015</v>
      </c>
      <c r="E56" s="9">
        <v>2026</v>
      </c>
      <c r="F56" s="8">
        <v>48001.45</v>
      </c>
      <c r="G56" s="1"/>
      <c r="H56" s="16"/>
      <c r="I56" s="8">
        <f t="shared" si="2"/>
        <v>48001.45</v>
      </c>
      <c r="J56" s="1"/>
      <c r="K56" s="16">
        <v>13318.24</v>
      </c>
      <c r="L56" s="8">
        <f t="shared" si="3"/>
        <v>34683.21</v>
      </c>
      <c r="M56" s="7"/>
      <c r="N56" s="7"/>
    </row>
    <row r="57" spans="1:14" ht="15" x14ac:dyDescent="0.25">
      <c r="A57" s="6" t="s">
        <v>23</v>
      </c>
      <c r="B57" s="8">
        <v>289836.78000000003</v>
      </c>
      <c r="C57" s="9">
        <v>2013</v>
      </c>
      <c r="D57" s="9">
        <v>2016</v>
      </c>
      <c r="E57" s="9">
        <v>2027</v>
      </c>
      <c r="F57" s="8">
        <v>170662.73000000007</v>
      </c>
      <c r="G57" s="10"/>
      <c r="H57" s="10"/>
      <c r="I57" s="8">
        <f t="shared" si="2"/>
        <v>170662.73000000007</v>
      </c>
      <c r="J57" s="1"/>
      <c r="K57" s="16">
        <v>41188.550000000003</v>
      </c>
      <c r="L57" s="8">
        <f t="shared" si="3"/>
        <v>129474.18000000007</v>
      </c>
      <c r="M57" s="7"/>
      <c r="N57" s="7"/>
    </row>
    <row r="58" spans="1:14" ht="15" x14ac:dyDescent="0.25">
      <c r="A58" s="6" t="s">
        <v>24</v>
      </c>
      <c r="B58" s="8">
        <v>1026497.38</v>
      </c>
      <c r="C58" s="9">
        <v>2009</v>
      </c>
      <c r="D58" s="9">
        <v>2010</v>
      </c>
      <c r="E58" s="9">
        <v>2019</v>
      </c>
      <c r="F58" s="8"/>
      <c r="G58" s="8"/>
      <c r="H58" s="8"/>
      <c r="I58" s="8"/>
      <c r="J58" s="1"/>
      <c r="K58" s="16"/>
      <c r="L58" s="8"/>
      <c r="M58" s="7"/>
      <c r="N58" s="7"/>
    </row>
    <row r="59" spans="1:14" ht="15" x14ac:dyDescent="0.25">
      <c r="A59" s="6" t="s">
        <v>24</v>
      </c>
      <c r="B59" s="8">
        <v>1790783.91</v>
      </c>
      <c r="C59" s="9">
        <v>2016</v>
      </c>
      <c r="D59" s="9">
        <v>2017</v>
      </c>
      <c r="E59" s="9">
        <v>2026</v>
      </c>
      <c r="F59" s="8">
        <v>1255220.4599999997</v>
      </c>
      <c r="G59" s="8"/>
      <c r="H59" s="8">
        <v>178839</v>
      </c>
      <c r="I59" s="8">
        <f t="shared" si="2"/>
        <v>1076381.4599999997</v>
      </c>
      <c r="J59" s="1"/>
      <c r="K59" s="16">
        <v>178998.16</v>
      </c>
      <c r="L59" s="8">
        <f t="shared" si="3"/>
        <v>897383.2999999997</v>
      </c>
      <c r="M59" s="7"/>
      <c r="N59" s="7"/>
    </row>
    <row r="60" spans="1:14" ht="15" x14ac:dyDescent="0.25">
      <c r="A60" s="6" t="s">
        <v>24</v>
      </c>
      <c r="B60" s="8">
        <v>1339858.6299999999</v>
      </c>
      <c r="C60" s="9">
        <v>2018</v>
      </c>
      <c r="D60" s="9">
        <v>2020</v>
      </c>
      <c r="E60" s="9">
        <v>2029</v>
      </c>
      <c r="F60" s="8">
        <v>926808.62999999989</v>
      </c>
      <c r="G60" s="8"/>
      <c r="H60" s="8">
        <v>92680.86</v>
      </c>
      <c r="I60" s="8">
        <f t="shared" si="2"/>
        <v>834127.7699999999</v>
      </c>
      <c r="J60" s="1"/>
      <c r="K60" s="16">
        <v>92680.86</v>
      </c>
      <c r="L60" s="8">
        <f t="shared" si="3"/>
        <v>741446.90999999992</v>
      </c>
      <c r="M60" s="7"/>
      <c r="N60" s="7"/>
    </row>
    <row r="61" spans="1:14" ht="15" x14ac:dyDescent="0.25">
      <c r="A61" s="6" t="s">
        <v>24</v>
      </c>
      <c r="B61" s="8">
        <v>2128068.37</v>
      </c>
      <c r="C61" s="9">
        <v>2019</v>
      </c>
      <c r="D61" s="9">
        <v>2021</v>
      </c>
      <c r="E61" s="9">
        <v>2030</v>
      </c>
      <c r="F61" s="8">
        <v>2128068.37</v>
      </c>
      <c r="G61" s="8"/>
      <c r="H61" s="8"/>
      <c r="I61" s="8">
        <f t="shared" si="2"/>
        <v>2128068.37</v>
      </c>
      <c r="J61" s="1"/>
      <c r="K61" s="16">
        <v>212806.84</v>
      </c>
      <c r="L61" s="8">
        <f t="shared" si="3"/>
        <v>1915261.53</v>
      </c>
      <c r="M61" s="7"/>
      <c r="N61" s="7"/>
    </row>
    <row r="62" spans="1:14" ht="15.75" thickBot="1" x14ac:dyDescent="0.3">
      <c r="A62" s="6" t="s">
        <v>25</v>
      </c>
      <c r="B62" s="19">
        <v>3400000</v>
      </c>
      <c r="C62" s="29">
        <v>2011</v>
      </c>
      <c r="D62" s="29">
        <v>2014</v>
      </c>
      <c r="E62" s="29">
        <v>2025</v>
      </c>
      <c r="F62" s="19">
        <v>1759299.59</v>
      </c>
      <c r="G62" s="30"/>
      <c r="H62" s="19">
        <v>284756.38</v>
      </c>
      <c r="I62" s="19">
        <f t="shared" si="2"/>
        <v>1474543.21</v>
      </c>
      <c r="J62" s="1"/>
      <c r="K62" s="16">
        <v>288088.03000000003</v>
      </c>
      <c r="L62" s="31">
        <f t="shared" si="3"/>
        <v>1186455.18</v>
      </c>
      <c r="M62" s="7"/>
      <c r="N62" s="7"/>
    </row>
    <row r="63" spans="1:14" ht="24" customHeight="1" thickBot="1" x14ac:dyDescent="0.3">
      <c r="A63" s="32" t="s">
        <v>26</v>
      </c>
      <c r="B63" s="33">
        <v>18075347.670000002</v>
      </c>
      <c r="C63" s="34"/>
      <c r="D63" s="34"/>
      <c r="E63" s="35"/>
      <c r="F63" s="33">
        <v>7346587.5999999996</v>
      </c>
      <c r="G63" s="33">
        <v>0</v>
      </c>
      <c r="H63" s="33">
        <v>556276.24</v>
      </c>
      <c r="I63" s="33">
        <v>6790311.3600000003</v>
      </c>
      <c r="J63" s="1"/>
      <c r="K63" s="42">
        <v>1565340.1800000002</v>
      </c>
      <c r="L63" s="33">
        <v>5224971.18</v>
      </c>
      <c r="M63" s="7"/>
    </row>
    <row r="64" spans="1:14" ht="24" customHeight="1" thickBot="1" x14ac:dyDescent="0.3">
      <c r="A64" s="36" t="s">
        <v>27</v>
      </c>
      <c r="B64" s="37"/>
      <c r="C64" s="37"/>
      <c r="D64" s="37"/>
      <c r="E64" s="37"/>
      <c r="F64" s="38">
        <v>113878654.41999999</v>
      </c>
      <c r="G64" s="38">
        <v>0</v>
      </c>
      <c r="H64" s="38">
        <v>556276.24</v>
      </c>
      <c r="I64" s="38">
        <v>113322378.17999999</v>
      </c>
      <c r="J64" s="1"/>
      <c r="K64" s="38">
        <v>44178392</v>
      </c>
      <c r="L64" s="38">
        <v>69143986.180000007</v>
      </c>
      <c r="M64" s="7"/>
      <c r="N64" s="7"/>
    </row>
    <row r="65" spans="1:12" x14ac:dyDescent="0.2">
      <c r="A65" s="28"/>
      <c r="B65" s="7"/>
    </row>
    <row r="66" spans="1:12" x14ac:dyDescent="0.2">
      <c r="F66" s="7"/>
    </row>
    <row r="67" spans="1:12" x14ac:dyDescent="0.2">
      <c r="B67" s="7"/>
      <c r="C67" s="7"/>
      <c r="D67" s="7"/>
      <c r="E67" s="7"/>
      <c r="F67" s="7"/>
      <c r="G67" s="7"/>
      <c r="H67" s="7"/>
      <c r="I67" s="7"/>
      <c r="J67" s="7"/>
      <c r="K67" s="7"/>
    </row>
    <row r="69" spans="1:12" x14ac:dyDescent="0.2">
      <c r="F69" s="7"/>
      <c r="G69" s="7"/>
      <c r="H69" s="7"/>
      <c r="I69" s="7"/>
      <c r="J69" s="7"/>
      <c r="K69" s="7"/>
      <c r="L69" s="7"/>
    </row>
  </sheetData>
  <mergeCells count="6">
    <mergeCell ref="C8:E8"/>
    <mergeCell ref="F8:I8"/>
    <mergeCell ref="K8:L8"/>
    <mergeCell ref="C41:E41"/>
    <mergeCell ref="F41:I41"/>
    <mergeCell ref="K41:L41"/>
  </mergeCells>
  <printOptions horizontalCentered="1"/>
  <pageMargins left="0.23622047244094491" right="0.23622047244094491" top="0.74803149606299213" bottom="0.74803149606299213" header="0.31496062992125978" footer="0.31496062992125978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Cruz</dc:creator>
  <cp:lastModifiedBy>Jorge Tarrazon Pitarch</cp:lastModifiedBy>
  <cp:lastPrinted>2025-12-12T11:57:34Z</cp:lastPrinted>
  <dcterms:created xsi:type="dcterms:W3CDTF">2016-04-15T12:22:58Z</dcterms:created>
  <dcterms:modified xsi:type="dcterms:W3CDTF">2025-12-12T12:26:00Z</dcterms:modified>
</cp:coreProperties>
</file>