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\web\PT\estex\"/>
    </mc:Choice>
  </mc:AlternateContent>
  <bookViews>
    <workbookView xWindow="0" yWindow="0" windowWidth="28800" windowHeight="12036"/>
  </bookViews>
  <sheets>
    <sheet name="DINAMICA (UV)" sheetId="1" r:id="rId1"/>
  </sheets>
  <definedNames>
    <definedName name="RUN_ConciliaTots_C6660009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I37" i="1"/>
  <c r="J37" i="1" s="1"/>
  <c r="H37" i="1"/>
  <c r="G37" i="1"/>
  <c r="E37" i="1"/>
  <c r="D37" i="1"/>
  <c r="C37" i="1"/>
  <c r="M36" i="1"/>
  <c r="M37" i="1" s="1"/>
  <c r="K35" i="1"/>
  <c r="I35" i="1"/>
  <c r="H35" i="1"/>
  <c r="G35" i="1"/>
  <c r="E35" i="1"/>
  <c r="D35" i="1"/>
  <c r="C35" i="1"/>
  <c r="M34" i="1"/>
  <c r="M33" i="1"/>
  <c r="M32" i="1"/>
  <c r="M31" i="1"/>
  <c r="M30" i="1"/>
  <c r="K29" i="1"/>
  <c r="I29" i="1"/>
  <c r="J29" i="1" s="1"/>
  <c r="H29" i="1"/>
  <c r="G29" i="1"/>
  <c r="E29" i="1"/>
  <c r="D29" i="1"/>
  <c r="C29" i="1"/>
  <c r="M28" i="1"/>
  <c r="M27" i="1"/>
  <c r="M26" i="1"/>
  <c r="M25" i="1"/>
  <c r="M24" i="1"/>
  <c r="M23" i="1"/>
  <c r="M22" i="1"/>
  <c r="K21" i="1"/>
  <c r="I21" i="1"/>
  <c r="H21" i="1"/>
  <c r="G21" i="1"/>
  <c r="E21" i="1"/>
  <c r="D21" i="1"/>
  <c r="C21" i="1"/>
  <c r="M20" i="1"/>
  <c r="M19" i="1"/>
  <c r="M18" i="1"/>
  <c r="M17" i="1"/>
  <c r="K16" i="1"/>
  <c r="L16" i="1" s="1"/>
  <c r="I16" i="1"/>
  <c r="H16" i="1"/>
  <c r="G16" i="1"/>
  <c r="E16" i="1"/>
  <c r="J16" i="1" s="1"/>
  <c r="D16" i="1"/>
  <c r="C16" i="1"/>
  <c r="M15" i="1"/>
  <c r="M14" i="1"/>
  <c r="M13" i="1"/>
  <c r="M12" i="1"/>
  <c r="K11" i="1"/>
  <c r="I11" i="1"/>
  <c r="J11" i="1" s="1"/>
  <c r="H11" i="1"/>
  <c r="G11" i="1"/>
  <c r="E11" i="1"/>
  <c r="D11" i="1"/>
  <c r="C11" i="1"/>
  <c r="M10" i="1"/>
  <c r="M9" i="1"/>
  <c r="M8" i="1"/>
  <c r="M7" i="1"/>
  <c r="K6" i="1"/>
  <c r="I6" i="1"/>
  <c r="J6" i="1" s="1"/>
  <c r="H6" i="1"/>
  <c r="G6" i="1"/>
  <c r="E6" i="1"/>
  <c r="D6" i="1"/>
  <c r="C6" i="1"/>
  <c r="M5" i="1"/>
  <c r="M4" i="1"/>
  <c r="M3" i="1"/>
  <c r="M2" i="1"/>
  <c r="D38" i="1" l="1"/>
  <c r="L6" i="1"/>
  <c r="L21" i="1"/>
  <c r="M6" i="1"/>
  <c r="M11" i="1"/>
  <c r="C38" i="1"/>
  <c r="L11" i="1"/>
  <c r="I38" i="1"/>
  <c r="J38" i="1" s="1"/>
  <c r="M16" i="1"/>
  <c r="M21" i="1"/>
  <c r="M29" i="1"/>
  <c r="F29" i="1"/>
  <c r="L29" i="1"/>
  <c r="E38" i="1"/>
  <c r="F21" i="1" s="1"/>
  <c r="F6" i="1"/>
  <c r="F11" i="1"/>
  <c r="H38" i="1"/>
  <c r="J21" i="1"/>
  <c r="M35" i="1"/>
  <c r="G38" i="1"/>
  <c r="K38" i="1"/>
  <c r="F37" i="1"/>
  <c r="F16" i="1"/>
  <c r="J35" i="1"/>
  <c r="M38" i="1" l="1"/>
  <c r="F35" i="1"/>
  <c r="L38" i="1"/>
  <c r="F38" i="1"/>
</calcChain>
</file>

<file path=xl/sharedStrings.xml><?xml version="1.0" encoding="utf-8"?>
<sst xmlns="http://schemas.openxmlformats.org/spreadsheetml/2006/main" count="56" uniqueCount="56">
  <si>
    <t>CAP</t>
  </si>
  <si>
    <t>ARTICLE</t>
  </si>
  <si>
    <t>PRESSUPOST INICIAL</t>
  </si>
  <si>
    <t>MODIFICACIONS</t>
  </si>
  <si>
    <t>PRESSUPOST
 FINAL
a</t>
  </si>
  <si>
    <t xml:space="preserve">SALDO                        </t>
  </si>
  <si>
    <t>DESPESES COMPROMESES</t>
  </si>
  <si>
    <t>OBLIGACIONS RECONEGUDES
b</t>
  </si>
  <si>
    <t>% 
execució
b/a</t>
  </si>
  <si>
    <t>PAGAMENTS REALITZATS
c</t>
  </si>
  <si>
    <t>% 
complim
c/b</t>
  </si>
  <si>
    <t>OBLIGACIONS PDTS. PAGAMENT A 31-12-18</t>
  </si>
  <si>
    <t>1</t>
  </si>
  <si>
    <t>11  SOUS I SALARIS</t>
  </si>
  <si>
    <t>12  QUOTES SOCIALS A CARREC DE L'EMPLEADOR</t>
  </si>
  <si>
    <t>13  ALTRES DESPESES SOCIALS</t>
  </si>
  <si>
    <t>14  PRESTACIONS SOCIALS A CARREC DE L'EMPLEADOR</t>
  </si>
  <si>
    <t>Total Cap. 1 DESPESES DE PERSONAL</t>
  </si>
  <si>
    <t>2</t>
  </si>
  <si>
    <t>20 COMPRA BENS CORRENTS I DESPESES FUNCIONAMENT</t>
  </si>
  <si>
    <t>21  TRIBUTS</t>
  </si>
  <si>
    <t>22  TREBALLS, SUBMNISTRAMENTS I SERVEIS EXTERIORS</t>
  </si>
  <si>
    <t>23  INDEMNITZACIONS PER RAÓ DEL SERVEI</t>
  </si>
  <si>
    <t>Total Cap. 2 BENS CORRENTS I DESPESES FUNCION.</t>
  </si>
  <si>
    <t>3</t>
  </si>
  <si>
    <t>31  DESPESES FINANCERES D'EMPRÉSTITS</t>
  </si>
  <si>
    <t>32  PRÉSTECS I BESTRETES</t>
  </si>
  <si>
    <t>34  INTERESSOS DE DEMORA I ALTRES DESPESES FINANCERES</t>
  </si>
  <si>
    <t>35  COMISSIONS PER SERVEIS BANCARIS</t>
  </si>
  <si>
    <t>Total Cap. 3 DESPESES FINANCERES</t>
  </si>
  <si>
    <t>4</t>
  </si>
  <si>
    <t>42 TRANSF. CORRENTS A ORGANISMES AUTONOMS</t>
  </si>
  <si>
    <t>43  TRANSF. CORR. A EMPRESES I FUNDAC. PARTIC. UV</t>
  </si>
  <si>
    <t>47  TRANSF. CORR. A FAMÍLIES I INSTIT. SENSE FI DE LUCRE</t>
  </si>
  <si>
    <t>48 TRANSF. CORR.A L'EXTERIOR</t>
  </si>
  <si>
    <t>Total Cap. 4 TRANSFERENCIES CORRENTS</t>
  </si>
  <si>
    <t>6</t>
  </si>
  <si>
    <t>63  INVERSIONS EN INSTAL·LACIONS</t>
  </si>
  <si>
    <t>64  INVERSIONS EN MOBILIARI I EFECTES</t>
  </si>
  <si>
    <t>65  INVERSIONS EN EQUIP. PROC. INFORMAC.</t>
  </si>
  <si>
    <t>66  INVERSIONS EN BENS DESTINATS A L'US PUBLIC</t>
  </si>
  <si>
    <t>67  INVERSIONS EN O. IMMOB. MATERIAL I IMMATERIAL</t>
  </si>
  <si>
    <t>68  INVERS. EN ESTUDIS PROJECTES EN CURS I INVESTIGACI</t>
  </si>
  <si>
    <t>69  FORMACIÓ EN CAPITAL HUMÀ</t>
  </si>
  <si>
    <t>Total Cap. 6 INVERSIONS REALS</t>
  </si>
  <si>
    <t>7</t>
  </si>
  <si>
    <t>72 TRANSF. CAP. A  ORGANISMES AUTÒNOMS</t>
  </si>
  <si>
    <t>73  TRANSF. CAP. A  FUNDACIONS I EMPRES. PARTIC. UV</t>
  </si>
  <si>
    <t>76 TRANSF.CAPITAL A EMPRESES PRIVADES</t>
  </si>
  <si>
    <t>77  TRANSF. CAP. A FAMÍLIES I INSTIT. NO LUCR.</t>
  </si>
  <si>
    <t>78  TRANSF.CAP. A L'EXTERIOR</t>
  </si>
  <si>
    <t>Total Cap. 7 TRANSFERENCIES DE CAPITAL</t>
  </si>
  <si>
    <t>9</t>
  </si>
  <si>
    <t>92  AMORTITZACIÓ DE PRÉSTECS A LLARG TERMINI</t>
  </si>
  <si>
    <t>Total Cap. 9 PASSIUS FINANCERS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</si>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</sst>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0"/>
      <name val="MS Sans Serif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9" fontId="2" fillId="2" borderId="2" xfId="1" applyFont="1" applyFill="1" applyBorder="1" applyAlignment="1">
      <alignment horizontal="center" vertical="center" wrapText="1"/>
    </xf>
    <xf numFmtId="9" fontId="2" fillId="2" borderId="3" xfId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4" fontId="4" fillId="0" borderId="5" xfId="0" applyNumberFormat="1" applyFont="1" applyBorder="1"/>
    <xf numFmtId="164" fontId="4" fillId="0" borderId="6" xfId="0" applyNumberFormat="1" applyFont="1" applyBorder="1"/>
    <xf numFmtId="164" fontId="5" fillId="0" borderId="6" xfId="0" applyNumberFormat="1" applyFont="1" applyBorder="1" applyAlignment="1">
      <alignment vertical="center"/>
    </xf>
    <xf numFmtId="164" fontId="4" fillId="0" borderId="7" xfId="0" applyNumberFormat="1" applyFont="1" applyBorder="1"/>
    <xf numFmtId="164" fontId="5" fillId="0" borderId="5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/>
    <xf numFmtId="164" fontId="4" fillId="0" borderId="10" xfId="0" applyNumberFormat="1" applyFont="1" applyBorder="1"/>
    <xf numFmtId="164" fontId="5" fillId="0" borderId="10" xfId="0" applyNumberFormat="1" applyFont="1" applyBorder="1" applyAlignment="1">
      <alignment vertical="center"/>
    </xf>
    <xf numFmtId="164" fontId="4" fillId="0" borderId="0" xfId="0" applyNumberFormat="1" applyFont="1" applyBorder="1"/>
    <xf numFmtId="164" fontId="5" fillId="0" borderId="9" xfId="0" applyNumberFormat="1" applyFont="1" applyBorder="1" applyAlignment="1">
      <alignment vertical="center"/>
    </xf>
    <xf numFmtId="0" fontId="0" fillId="0" borderId="0" xfId="0" applyAlignment="1">
      <alignment horizontal="left" indent="1"/>
    </xf>
    <xf numFmtId="164" fontId="4" fillId="0" borderId="11" xfId="0" applyNumberFormat="1" applyFont="1" applyBorder="1"/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9" fontId="6" fillId="2" borderId="2" xfId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vertical="center"/>
    </xf>
    <xf numFmtId="9" fontId="6" fillId="2" borderId="1" xfId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4" fontId="4" fillId="0" borderId="14" xfId="0" applyNumberFormat="1" applyFont="1" applyBorder="1"/>
    <xf numFmtId="9" fontId="6" fillId="0" borderId="9" xfId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vertical="center"/>
    </xf>
    <xf numFmtId="0" fontId="0" fillId="0" borderId="15" xfId="0" applyBorder="1"/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64" fontId="5" fillId="0" borderId="19" xfId="0" applyNumberFormat="1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64" fontId="6" fillId="2" borderId="20" xfId="0" applyNumberFormat="1" applyFont="1" applyFill="1" applyBorder="1" applyAlignment="1">
      <alignment vertical="center"/>
    </xf>
    <xf numFmtId="0" fontId="0" fillId="0" borderId="0" xfId="0" applyFill="1"/>
    <xf numFmtId="164" fontId="4" fillId="0" borderId="10" xfId="0" applyNumberFormat="1" applyFont="1" applyFill="1" applyBorder="1"/>
    <xf numFmtId="0" fontId="4" fillId="0" borderId="0" xfId="0" applyFont="1" applyFill="1" applyBorder="1"/>
    <xf numFmtId="164" fontId="4" fillId="0" borderId="6" xfId="0" applyNumberFormat="1" applyFont="1" applyFill="1" applyBorder="1"/>
    <xf numFmtId="0" fontId="4" fillId="0" borderId="9" xfId="0" applyFont="1" applyFill="1" applyBorder="1"/>
    <xf numFmtId="164" fontId="4" fillId="0" borderId="9" xfId="0" applyNumberFormat="1" applyFont="1" applyFill="1" applyBorder="1"/>
    <xf numFmtId="0" fontId="0" fillId="0" borderId="9" xfId="0" applyBorder="1"/>
    <xf numFmtId="164" fontId="5" fillId="0" borderId="10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164" fontId="6" fillId="2" borderId="19" xfId="0" applyNumberFormat="1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164" fontId="5" fillId="0" borderId="0" xfId="0" applyNumberFormat="1" applyFont="1" applyBorder="1"/>
    <xf numFmtId="164" fontId="5" fillId="0" borderId="9" xfId="0" applyNumberFormat="1" applyFont="1" applyBorder="1"/>
    <xf numFmtId="9" fontId="6" fillId="2" borderId="23" xfId="1" applyFont="1" applyFill="1" applyBorder="1" applyAlignment="1">
      <alignment horizontal="center" vertical="center"/>
    </xf>
    <xf numFmtId="164" fontId="6" fillId="2" borderId="24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9" fontId="6" fillId="2" borderId="22" xfId="1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164" fontId="6" fillId="2" borderId="27" xfId="0" applyNumberFormat="1" applyFont="1" applyFill="1" applyBorder="1" applyAlignment="1">
      <alignment vertical="center"/>
    </xf>
    <xf numFmtId="164" fontId="6" fillId="2" borderId="28" xfId="0" applyNumberFormat="1" applyFont="1" applyFill="1" applyBorder="1" applyAlignment="1">
      <alignment vertical="center"/>
    </xf>
    <xf numFmtId="9" fontId="6" fillId="2" borderId="20" xfId="1" applyFont="1" applyFill="1" applyBorder="1" applyAlignment="1">
      <alignment horizontal="center" vertical="center"/>
    </xf>
    <xf numFmtId="9" fontId="6" fillId="2" borderId="12" xfId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Fill="1"/>
    <xf numFmtId="0" fontId="4" fillId="0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topLeftCell="H1" zoomScaleNormal="100" zoomScaleSheetLayoutView="100" workbookViewId="0">
      <pane ySplit="1" topLeftCell="A2" activePane="bottomLeft" state="frozen"/>
      <selection pane="bottomLeft" activeCell="O1" sqref="O1:X1048576"/>
    </sheetView>
  </sheetViews>
  <sheetFormatPr baseColWidth="10" defaultRowHeight="12.6" x14ac:dyDescent="0.25"/>
  <cols>
    <col min="1" max="1" width="6" customWidth="1"/>
    <col min="2" max="2" width="51.109375" customWidth="1"/>
    <col min="3" max="3" width="18.109375" customWidth="1"/>
    <col min="4" max="4" width="16.33203125" customWidth="1"/>
    <col min="5" max="5" width="16.88671875" customWidth="1"/>
    <col min="6" max="6" width="6.6640625" customWidth="1"/>
    <col min="7" max="7" width="15.5546875" customWidth="1"/>
    <col min="8" max="8" width="16.5546875" customWidth="1"/>
    <col min="9" max="9" width="16.44140625" customWidth="1"/>
    <col min="10" max="10" width="8.5546875" customWidth="1"/>
    <col min="11" max="11" width="17.88671875" customWidth="1"/>
    <col min="12" max="12" width="10.5546875" customWidth="1"/>
    <col min="13" max="13" width="16.88671875" customWidth="1"/>
    <col min="14" max="14" width="11.44140625" customWidth="1"/>
  </cols>
  <sheetData>
    <row r="1" spans="1:13" ht="36" x14ac:dyDescent="0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/>
      <c r="G1" s="6" t="s">
        <v>5</v>
      </c>
      <c r="H1" s="3" t="s">
        <v>6</v>
      </c>
      <c r="I1" s="7" t="s">
        <v>7</v>
      </c>
      <c r="J1" s="8" t="s">
        <v>8</v>
      </c>
      <c r="K1" s="8" t="s">
        <v>9</v>
      </c>
      <c r="L1" s="8" t="s">
        <v>10</v>
      </c>
      <c r="M1" s="3" t="s">
        <v>11</v>
      </c>
    </row>
    <row r="2" spans="1:13" ht="13.8" x14ac:dyDescent="0.3">
      <c r="A2" s="9" t="s">
        <v>12</v>
      </c>
      <c r="B2" s="10" t="s">
        <v>13</v>
      </c>
      <c r="C2" s="11">
        <v>201431898</v>
      </c>
      <c r="D2" s="12">
        <v>12253546.220000003</v>
      </c>
      <c r="E2" s="12">
        <v>213685444.22000003</v>
      </c>
      <c r="F2" s="13"/>
      <c r="G2" s="12">
        <v>6594188.7400000403</v>
      </c>
      <c r="H2" s="12">
        <v>207091255.48000002</v>
      </c>
      <c r="I2" s="14">
        <v>207084606.99999997</v>
      </c>
      <c r="J2" s="15"/>
      <c r="K2" s="11">
        <v>207078098.36999997</v>
      </c>
      <c r="L2" s="15"/>
      <c r="M2" s="12">
        <f>I2-K2</f>
        <v>6508.6299999952316</v>
      </c>
    </row>
    <row r="3" spans="1:13" ht="13.8" x14ac:dyDescent="0.3">
      <c r="A3" s="18"/>
      <c r="B3" s="19" t="s">
        <v>14</v>
      </c>
      <c r="C3" s="20">
        <v>26963910</v>
      </c>
      <c r="D3" s="21">
        <v>2234054.9300000002</v>
      </c>
      <c r="E3" s="21">
        <v>29197964.93</v>
      </c>
      <c r="F3" s="22"/>
      <c r="G3" s="21">
        <v>1784854.5399999998</v>
      </c>
      <c r="H3" s="21">
        <v>27413110.389999997</v>
      </c>
      <c r="I3" s="23">
        <v>27413110.389999997</v>
      </c>
      <c r="J3" s="24"/>
      <c r="K3" s="20">
        <v>20441059.219999999</v>
      </c>
      <c r="L3" s="24"/>
      <c r="M3" s="21">
        <f t="shared" ref="M3:M5" si="0">I3-K3</f>
        <v>6972051.1699999981</v>
      </c>
    </row>
    <row r="4" spans="1:13" ht="13.8" x14ac:dyDescent="0.3">
      <c r="A4" s="18"/>
      <c r="B4" s="19" t="s">
        <v>15</v>
      </c>
      <c r="C4" s="20">
        <v>0</v>
      </c>
      <c r="D4" s="21">
        <v>301800.2</v>
      </c>
      <c r="E4" s="21">
        <v>301800.2</v>
      </c>
      <c r="F4" s="22"/>
      <c r="G4" s="21">
        <v>301800.2</v>
      </c>
      <c r="H4" s="21">
        <v>0</v>
      </c>
      <c r="I4" s="23">
        <v>0</v>
      </c>
      <c r="J4" s="24"/>
      <c r="K4" s="20">
        <v>0</v>
      </c>
      <c r="L4" s="24"/>
      <c r="M4" s="21">
        <f t="shared" si="0"/>
        <v>0</v>
      </c>
    </row>
    <row r="5" spans="1:13" ht="13.8" x14ac:dyDescent="0.3">
      <c r="A5" s="18"/>
      <c r="B5" s="19" t="s">
        <v>16</v>
      </c>
      <c r="C5" s="20">
        <v>1502092</v>
      </c>
      <c r="D5" s="21">
        <v>0</v>
      </c>
      <c r="E5" s="21">
        <v>1502092</v>
      </c>
      <c r="F5" s="22"/>
      <c r="G5" s="26">
        <v>178859.90999999992</v>
      </c>
      <c r="H5" s="21">
        <v>1323232.0900000001</v>
      </c>
      <c r="I5" s="23">
        <v>1323232.0900000001</v>
      </c>
      <c r="J5" s="24"/>
      <c r="K5" s="20">
        <v>1323232.0900000001</v>
      </c>
      <c r="L5" s="24"/>
      <c r="M5" s="21">
        <f t="shared" si="0"/>
        <v>0</v>
      </c>
    </row>
    <row r="6" spans="1:13" x14ac:dyDescent="0.25">
      <c r="A6" s="27" t="s">
        <v>17</v>
      </c>
      <c r="B6" s="28"/>
      <c r="C6" s="29">
        <f>SUM(C2:C5)</f>
        <v>229897900</v>
      </c>
      <c r="D6" s="29">
        <f t="shared" ref="D6:E6" si="1">SUM(D2:D5)</f>
        <v>14789401.350000001</v>
      </c>
      <c r="E6" s="29">
        <f t="shared" si="1"/>
        <v>244687301.35000002</v>
      </c>
      <c r="F6" s="30">
        <f>+E6/$E$38</f>
        <v>0.45133051912239563</v>
      </c>
      <c r="G6" s="29">
        <f t="shared" ref="G6:H6" si="2">SUM(G2:G5)</f>
        <v>8859703.3900000397</v>
      </c>
      <c r="H6" s="29">
        <f t="shared" si="2"/>
        <v>235827597.96000001</v>
      </c>
      <c r="I6" s="31">
        <f>SUM(I2:I5)</f>
        <v>235820949.47999996</v>
      </c>
      <c r="J6" s="32">
        <f>+I6/E6</f>
        <v>0.96376456064093963</v>
      </c>
      <c r="K6" s="33">
        <f>SUM(K2:K5)</f>
        <v>228842389.67999998</v>
      </c>
      <c r="L6" s="32">
        <f>+K6/I6</f>
        <v>0.97040737977101632</v>
      </c>
      <c r="M6" s="29">
        <f>SUM(M2:M5)</f>
        <v>6978559.7999999933</v>
      </c>
    </row>
    <row r="7" spans="1:13" ht="13.8" x14ac:dyDescent="0.3">
      <c r="A7" s="34" t="s">
        <v>18</v>
      </c>
      <c r="B7" s="35" t="s">
        <v>19</v>
      </c>
      <c r="C7" s="12">
        <v>0</v>
      </c>
      <c r="D7" s="21">
        <v>0</v>
      </c>
      <c r="E7" s="36">
        <v>0</v>
      </c>
      <c r="F7" s="37"/>
      <c r="G7" s="38">
        <v>0</v>
      </c>
      <c r="H7" s="39">
        <v>0</v>
      </c>
      <c r="I7" s="40">
        <v>0</v>
      </c>
      <c r="J7" s="37"/>
      <c r="K7" s="41">
        <v>0</v>
      </c>
      <c r="L7" s="37"/>
      <c r="M7" s="22">
        <f>I7-K7</f>
        <v>0</v>
      </c>
    </row>
    <row r="8" spans="1:13" ht="13.8" x14ac:dyDescent="0.3">
      <c r="A8" s="42"/>
      <c r="B8" s="43" t="s">
        <v>20</v>
      </c>
      <c r="C8" s="23">
        <v>0</v>
      </c>
      <c r="D8" s="21">
        <v>0</v>
      </c>
      <c r="E8" s="36">
        <v>0</v>
      </c>
      <c r="F8" s="24"/>
      <c r="G8" s="21">
        <v>-452561.27999999997</v>
      </c>
      <c r="H8" s="36">
        <v>452561.27999999997</v>
      </c>
      <c r="I8" s="23">
        <v>452561.27999999997</v>
      </c>
      <c r="J8" s="24"/>
      <c r="K8" s="20">
        <v>452561.27999999997</v>
      </c>
      <c r="L8" s="24"/>
      <c r="M8" s="22">
        <f>I8-K8</f>
        <v>0</v>
      </c>
    </row>
    <row r="9" spans="1:13" ht="13.8" x14ac:dyDescent="0.3">
      <c r="A9" s="18"/>
      <c r="B9" s="19" t="s">
        <v>21</v>
      </c>
      <c r="C9" s="20">
        <v>57566807.999999978</v>
      </c>
      <c r="D9" s="21">
        <v>14616498.03000002</v>
      </c>
      <c r="E9" s="21">
        <v>72183306.030000031</v>
      </c>
      <c r="F9" s="22"/>
      <c r="G9" s="21">
        <v>13673087.000000004</v>
      </c>
      <c r="H9" s="21">
        <v>57893725.26000005</v>
      </c>
      <c r="I9" s="23">
        <v>54682217.89000003</v>
      </c>
      <c r="J9" s="24"/>
      <c r="K9" s="20">
        <v>49096532.929999992</v>
      </c>
      <c r="L9" s="24"/>
      <c r="M9" s="22">
        <f t="shared" ref="M9:M10" si="3">I9-K9</f>
        <v>5585684.9600000381</v>
      </c>
    </row>
    <row r="10" spans="1:13" ht="13.8" x14ac:dyDescent="0.3">
      <c r="A10" s="18"/>
      <c r="B10" s="44" t="s">
        <v>22</v>
      </c>
      <c r="C10" s="20">
        <v>1058896</v>
      </c>
      <c r="D10" s="26">
        <v>943027.99000000011</v>
      </c>
      <c r="E10" s="21">
        <v>2001923.9900000002</v>
      </c>
      <c r="F10" s="22"/>
      <c r="G10" s="26">
        <v>-2864678.859999998</v>
      </c>
      <c r="H10" s="21">
        <v>4720440.1499999985</v>
      </c>
      <c r="I10" s="23">
        <v>4633172.2799999993</v>
      </c>
      <c r="J10" s="24"/>
      <c r="K10" s="20">
        <v>4358045.5699999984</v>
      </c>
      <c r="L10" s="24"/>
      <c r="M10" s="45">
        <f t="shared" si="3"/>
        <v>275126.71000000089</v>
      </c>
    </row>
    <row r="11" spans="1:13" x14ac:dyDescent="0.25">
      <c r="A11" s="46" t="s">
        <v>23</v>
      </c>
      <c r="B11" s="47"/>
      <c r="C11" s="29">
        <f>SUM(C7:C10)</f>
        <v>58625703.999999978</v>
      </c>
      <c r="D11" s="29">
        <f>SUM(D7:D10)</f>
        <v>15559526.02000002</v>
      </c>
      <c r="E11" s="29">
        <f>SUM(E7:E10)</f>
        <v>74185230.020000026</v>
      </c>
      <c r="F11" s="30">
        <f>+E11/$E$38</f>
        <v>0.13683610956274472</v>
      </c>
      <c r="G11" s="48">
        <f>SUM(G7:G10)</f>
        <v>10355846.860000007</v>
      </c>
      <c r="H11" s="29">
        <f>SUM(H7:H10)</f>
        <v>63066726.69000005</v>
      </c>
      <c r="I11" s="31">
        <f>SUM(I7:I10)</f>
        <v>59767951.450000033</v>
      </c>
      <c r="J11" s="32">
        <f>+I11/E11</f>
        <v>0.80565836938008883</v>
      </c>
      <c r="K11" s="33">
        <f>SUM(K7:K10)</f>
        <v>53907139.779999994</v>
      </c>
      <c r="L11" s="32">
        <f>+K11/I11</f>
        <v>0.90194056299716063</v>
      </c>
      <c r="M11" s="49">
        <f>SUM(M7:M10)</f>
        <v>5860811.670000039</v>
      </c>
    </row>
    <row r="12" spans="1:13" ht="13.8" x14ac:dyDescent="0.3">
      <c r="A12" s="50" t="s">
        <v>24</v>
      </c>
      <c r="B12" s="10" t="s">
        <v>25</v>
      </c>
      <c r="C12" s="21">
        <v>2975010</v>
      </c>
      <c r="D12" s="21">
        <v>0</v>
      </c>
      <c r="E12" s="21">
        <v>2975010</v>
      </c>
      <c r="F12" s="22"/>
      <c r="G12" s="36">
        <v>8.0000000074505806E-2</v>
      </c>
      <c r="H12" s="21">
        <v>2975009.92</v>
      </c>
      <c r="I12" s="23">
        <v>2975009.92</v>
      </c>
      <c r="J12" s="24"/>
      <c r="K12" s="20">
        <v>2975009.92</v>
      </c>
      <c r="L12" s="24"/>
      <c r="M12" s="51">
        <f>I12-K12</f>
        <v>0</v>
      </c>
    </row>
    <row r="13" spans="1:13" ht="13.8" x14ac:dyDescent="0.3">
      <c r="A13" s="18"/>
      <c r="B13" s="52" t="s">
        <v>26</v>
      </c>
      <c r="C13" s="21">
        <v>94619</v>
      </c>
      <c r="D13" s="21">
        <v>0</v>
      </c>
      <c r="E13" s="21">
        <v>94619</v>
      </c>
      <c r="F13" s="22"/>
      <c r="G13" s="36">
        <v>11082.530000000002</v>
      </c>
      <c r="H13" s="21">
        <v>83536.47</v>
      </c>
      <c r="I13" s="23">
        <v>83536.47</v>
      </c>
      <c r="J13" s="24"/>
      <c r="K13" s="20">
        <v>83536.47</v>
      </c>
      <c r="L13" s="24"/>
      <c r="M13" s="22">
        <f>I13-K13</f>
        <v>0</v>
      </c>
    </row>
    <row r="14" spans="1:13" ht="13.8" x14ac:dyDescent="0.3">
      <c r="A14" s="18"/>
      <c r="B14" s="19" t="s">
        <v>27</v>
      </c>
      <c r="C14" s="21">
        <v>1263712</v>
      </c>
      <c r="D14" s="21">
        <v>50000</v>
      </c>
      <c r="E14" s="21">
        <v>1313712</v>
      </c>
      <c r="F14" s="22"/>
      <c r="G14" s="36">
        <v>286832.54999999993</v>
      </c>
      <c r="H14" s="21">
        <v>1026879.45</v>
      </c>
      <c r="I14" s="23">
        <v>66184.75</v>
      </c>
      <c r="J14" s="24"/>
      <c r="K14" s="20">
        <v>66184.75</v>
      </c>
      <c r="L14" s="24"/>
      <c r="M14" s="22">
        <f t="shared" ref="M14:M15" si="4">I14-K14</f>
        <v>0</v>
      </c>
    </row>
    <row r="15" spans="1:13" ht="13.8" x14ac:dyDescent="0.3">
      <c r="A15" s="53"/>
      <c r="B15" s="19" t="s">
        <v>28</v>
      </c>
      <c r="C15" s="21">
        <v>0</v>
      </c>
      <c r="D15" s="21">
        <v>0</v>
      </c>
      <c r="E15" s="21">
        <v>0</v>
      </c>
      <c r="F15" s="22"/>
      <c r="G15" s="36">
        <v>-77778.649999999994</v>
      </c>
      <c r="H15" s="21">
        <v>77778.649999999994</v>
      </c>
      <c r="I15" s="23">
        <v>77778.649999999994</v>
      </c>
      <c r="J15" s="24"/>
      <c r="K15" s="20">
        <v>77778.649999999994</v>
      </c>
      <c r="L15" s="24"/>
      <c r="M15" s="22">
        <f t="shared" si="4"/>
        <v>0</v>
      </c>
    </row>
    <row r="16" spans="1:13" s="55" customFormat="1" x14ac:dyDescent="0.25">
      <c r="A16" s="46" t="s">
        <v>29</v>
      </c>
      <c r="B16" s="28"/>
      <c r="C16" s="29">
        <f>SUM(C12:C15)</f>
        <v>4333341</v>
      </c>
      <c r="D16" s="29">
        <f>SUM(D12:D15)</f>
        <v>50000</v>
      </c>
      <c r="E16" s="29">
        <f>SUM(E12:E15)</f>
        <v>4383341</v>
      </c>
      <c r="F16" s="30">
        <f>+E16/$E$38</f>
        <v>8.0851583147368775E-3</v>
      </c>
      <c r="G16" s="48">
        <f>SUM(G12:G15)</f>
        <v>220136.51000000004</v>
      </c>
      <c r="H16" s="29">
        <f>SUM(H12:H15)</f>
        <v>4163204.4899999998</v>
      </c>
      <c r="I16" s="31">
        <f>SUM(I12:I15)</f>
        <v>3202509.79</v>
      </c>
      <c r="J16" s="32">
        <f>+I16/E16</f>
        <v>0.73060932060727191</v>
      </c>
      <c r="K16" s="33">
        <f>SUM(K12:K15)</f>
        <v>3202509.79</v>
      </c>
      <c r="L16" s="32">
        <f>+K16/I16</f>
        <v>1</v>
      </c>
      <c r="M16" s="54">
        <f>SUM(M12:M15)</f>
        <v>0</v>
      </c>
    </row>
    <row r="17" spans="1:13" ht="13.8" x14ac:dyDescent="0.3">
      <c r="A17" s="50" t="s">
        <v>30</v>
      </c>
      <c r="B17" s="19" t="s">
        <v>31</v>
      </c>
      <c r="C17" s="56">
        <v>0</v>
      </c>
      <c r="D17" s="56">
        <v>0</v>
      </c>
      <c r="E17" s="56">
        <v>0</v>
      </c>
      <c r="F17" s="57"/>
      <c r="G17" s="58">
        <v>-166046.64000000001</v>
      </c>
      <c r="H17" s="21">
        <v>166046.64000000001</v>
      </c>
      <c r="I17" s="23">
        <v>166046.64000000001</v>
      </c>
      <c r="J17" s="59"/>
      <c r="K17" s="60">
        <v>166046.64000000001</v>
      </c>
      <c r="L17" s="59"/>
      <c r="M17" s="22">
        <f>I17-K17</f>
        <v>0</v>
      </c>
    </row>
    <row r="18" spans="1:13" ht="13.8" x14ac:dyDescent="0.3">
      <c r="A18" s="61"/>
      <c r="B18" s="19" t="s">
        <v>32</v>
      </c>
      <c r="C18" s="21">
        <v>205894</v>
      </c>
      <c r="D18" s="62">
        <v>170806.73</v>
      </c>
      <c r="E18" s="21">
        <v>376700.73</v>
      </c>
      <c r="F18" s="24"/>
      <c r="G18" s="21">
        <v>71637.850000000006</v>
      </c>
      <c r="H18" s="21">
        <v>305062.88</v>
      </c>
      <c r="I18" s="23">
        <v>286733.45</v>
      </c>
      <c r="J18" s="24"/>
      <c r="K18" s="20">
        <v>285533.45</v>
      </c>
      <c r="L18" s="24"/>
      <c r="M18" s="22">
        <f>I18-K18</f>
        <v>1200</v>
      </c>
    </row>
    <row r="19" spans="1:13" ht="13.8" x14ac:dyDescent="0.3">
      <c r="A19" s="18"/>
      <c r="B19" s="19" t="s">
        <v>33</v>
      </c>
      <c r="C19" s="21">
        <v>3635574</v>
      </c>
      <c r="D19" s="62">
        <v>21786861.149999991</v>
      </c>
      <c r="E19" s="21">
        <v>25422435.149999995</v>
      </c>
      <c r="F19" s="24"/>
      <c r="G19" s="21">
        <v>9662863.5399999991</v>
      </c>
      <c r="H19" s="21">
        <v>13880386.930000002</v>
      </c>
      <c r="I19" s="23">
        <v>12180551.57</v>
      </c>
      <c r="J19" s="24"/>
      <c r="K19" s="20">
        <v>12161815.170000002</v>
      </c>
      <c r="L19" s="24"/>
      <c r="M19" s="22">
        <f t="shared" ref="M19:M20" si="5">I19-K19</f>
        <v>18736.39999999851</v>
      </c>
    </row>
    <row r="20" spans="1:13" ht="13.8" x14ac:dyDescent="0.3">
      <c r="A20" s="53"/>
      <c r="B20" s="19" t="s">
        <v>34</v>
      </c>
      <c r="C20" s="21">
        <v>0</v>
      </c>
      <c r="D20" s="62">
        <v>3000</v>
      </c>
      <c r="E20" s="21">
        <v>3000</v>
      </c>
      <c r="F20" s="24"/>
      <c r="G20" s="26">
        <v>-145216.92000000001</v>
      </c>
      <c r="H20" s="21">
        <v>148216.92000000001</v>
      </c>
      <c r="I20" s="23">
        <v>148216.92000000001</v>
      </c>
      <c r="J20" s="24"/>
      <c r="K20" s="20">
        <v>148216.92000000001</v>
      </c>
      <c r="L20" s="24"/>
      <c r="M20" s="22">
        <f t="shared" si="5"/>
        <v>0</v>
      </c>
    </row>
    <row r="21" spans="1:13" x14ac:dyDescent="0.25">
      <c r="A21" s="27" t="s">
        <v>35</v>
      </c>
      <c r="B21" s="63"/>
      <c r="C21" s="29">
        <f>SUM(C17:C20)</f>
        <v>3841468</v>
      </c>
      <c r="D21" s="29">
        <f>SUM(D17:D20)</f>
        <v>21960667.879999992</v>
      </c>
      <c r="E21" s="29">
        <f>SUM(E17:E20)</f>
        <v>25802135.879999995</v>
      </c>
      <c r="F21" s="30">
        <f>+E21/$E$38</f>
        <v>4.7592544921363104E-2</v>
      </c>
      <c r="G21" s="48">
        <f>SUM(G17:G20)</f>
        <v>9423237.8300000001</v>
      </c>
      <c r="H21" s="29">
        <f>SUM(H17:H20)</f>
        <v>14499713.370000001</v>
      </c>
      <c r="I21" s="31">
        <f>SUM(I17:I20)</f>
        <v>12781548.58</v>
      </c>
      <c r="J21" s="32">
        <f>+I21/E21</f>
        <v>0.49536785014404017</v>
      </c>
      <c r="K21" s="33">
        <f>SUM(K17:K20)</f>
        <v>12761612.180000002</v>
      </c>
      <c r="L21" s="32">
        <f>+K21/I21</f>
        <v>0.99844022030075497</v>
      </c>
      <c r="M21" s="29">
        <f>SUM(M17:M20)</f>
        <v>19936.39999999851</v>
      </c>
    </row>
    <row r="22" spans="1:13" ht="13.8" x14ac:dyDescent="0.3">
      <c r="A22" s="34" t="s">
        <v>36</v>
      </c>
      <c r="B22" s="19" t="s">
        <v>37</v>
      </c>
      <c r="C22" s="20">
        <v>746250</v>
      </c>
      <c r="D22" s="21">
        <v>4732387.8499999996</v>
      </c>
      <c r="E22" s="21">
        <v>5478637.8499999996</v>
      </c>
      <c r="F22" s="22"/>
      <c r="G22" s="23">
        <v>-8265942.9499999993</v>
      </c>
      <c r="H22" s="21">
        <v>13742920.069999997</v>
      </c>
      <c r="I22" s="23">
        <v>8200046.9500000002</v>
      </c>
      <c r="J22" s="24"/>
      <c r="K22" s="20">
        <v>7456446.6899999995</v>
      </c>
      <c r="L22" s="24"/>
      <c r="M22" s="22">
        <f t="shared" ref="M22:M28" si="6">I22-K22</f>
        <v>743600.26000000071</v>
      </c>
    </row>
    <row r="23" spans="1:13" ht="13.8" x14ac:dyDescent="0.3">
      <c r="A23" s="18"/>
      <c r="B23" s="19" t="s">
        <v>38</v>
      </c>
      <c r="C23" s="20">
        <v>1385137.0000000002</v>
      </c>
      <c r="D23" s="21">
        <v>2771819.0399999996</v>
      </c>
      <c r="E23" s="21">
        <v>4156956.0399999996</v>
      </c>
      <c r="F23" s="22"/>
      <c r="G23" s="23">
        <v>2541805.5099999965</v>
      </c>
      <c r="H23" s="21">
        <v>1494255.7899999993</v>
      </c>
      <c r="I23" s="23">
        <v>1305891.4799999995</v>
      </c>
      <c r="J23" s="24"/>
      <c r="K23" s="20">
        <v>1118737.3100000003</v>
      </c>
      <c r="L23" s="24"/>
      <c r="M23" s="22">
        <f t="shared" si="6"/>
        <v>187154.16999999923</v>
      </c>
    </row>
    <row r="24" spans="1:13" ht="13.8" x14ac:dyDescent="0.3">
      <c r="A24" s="18"/>
      <c r="B24" s="19" t="s">
        <v>39</v>
      </c>
      <c r="C24" s="20">
        <v>3024549.0000000005</v>
      </c>
      <c r="D24" s="21">
        <v>212332.28999999995</v>
      </c>
      <c r="E24" s="21">
        <v>3236881.2900000005</v>
      </c>
      <c r="F24" s="22"/>
      <c r="G24" s="23">
        <v>419227.06000000017</v>
      </c>
      <c r="H24" s="21">
        <v>2498546.600000002</v>
      </c>
      <c r="I24" s="23">
        <v>1792443.719999999</v>
      </c>
      <c r="J24" s="24"/>
      <c r="K24" s="20">
        <v>1428631.4499999995</v>
      </c>
      <c r="L24" s="24"/>
      <c r="M24" s="22">
        <f t="shared" si="6"/>
        <v>363812.26999999955</v>
      </c>
    </row>
    <row r="25" spans="1:13" ht="13.8" x14ac:dyDescent="0.3">
      <c r="A25" s="18"/>
      <c r="B25" s="19" t="s">
        <v>40</v>
      </c>
      <c r="C25" s="20">
        <v>9950214</v>
      </c>
      <c r="D25" s="21">
        <v>27345890.360000003</v>
      </c>
      <c r="E25" s="21">
        <v>37296104.359999999</v>
      </c>
      <c r="F25" s="22"/>
      <c r="G25" s="23">
        <v>20377982.390000004</v>
      </c>
      <c r="H25" s="21">
        <v>15105665.729999999</v>
      </c>
      <c r="I25" s="23">
        <v>6475004.6400000015</v>
      </c>
      <c r="J25" s="24"/>
      <c r="K25" s="20">
        <v>5702540.7900000019</v>
      </c>
      <c r="L25" s="24"/>
      <c r="M25" s="22">
        <f t="shared" si="6"/>
        <v>772463.84999999963</v>
      </c>
    </row>
    <row r="26" spans="1:13" ht="13.8" x14ac:dyDescent="0.3">
      <c r="A26" s="18"/>
      <c r="B26" s="19" t="s">
        <v>41</v>
      </c>
      <c r="C26" s="20">
        <v>612030</v>
      </c>
      <c r="D26" s="21">
        <v>16035.700000000012</v>
      </c>
      <c r="E26" s="21">
        <v>628065.69999999995</v>
      </c>
      <c r="F26" s="22"/>
      <c r="G26" s="23">
        <v>-45465.220000000045</v>
      </c>
      <c r="H26" s="21">
        <v>673530.92</v>
      </c>
      <c r="I26" s="23">
        <v>618140.77</v>
      </c>
      <c r="J26" s="24"/>
      <c r="K26" s="20">
        <v>584600.30999999994</v>
      </c>
      <c r="L26" s="24"/>
      <c r="M26" s="22">
        <f>I26-K26</f>
        <v>33540.460000000079</v>
      </c>
    </row>
    <row r="27" spans="1:13" ht="13.8" x14ac:dyDescent="0.3">
      <c r="A27" s="18"/>
      <c r="B27" s="19" t="s">
        <v>42</v>
      </c>
      <c r="C27" s="20">
        <v>31375256</v>
      </c>
      <c r="D27" s="21">
        <v>92441707.410000011</v>
      </c>
      <c r="E27" s="21">
        <v>123816963.41000001</v>
      </c>
      <c r="F27" s="22"/>
      <c r="G27" s="23">
        <v>64308322.920000091</v>
      </c>
      <c r="H27" s="21">
        <v>57353220.06000004</v>
      </c>
      <c r="I27" s="23">
        <v>57100230.740000054</v>
      </c>
      <c r="J27" s="24"/>
      <c r="K27" s="20">
        <v>52944612.559999987</v>
      </c>
      <c r="L27" s="24"/>
      <c r="M27" s="22">
        <f t="shared" si="6"/>
        <v>4155618.1800000668</v>
      </c>
    </row>
    <row r="28" spans="1:13" ht="13.8" x14ac:dyDescent="0.3">
      <c r="A28" s="18"/>
      <c r="B28" s="19" t="s">
        <v>43</v>
      </c>
      <c r="C28" s="20">
        <v>3870090</v>
      </c>
      <c r="D28" s="21">
        <v>5529818.1100000022</v>
      </c>
      <c r="E28" s="21">
        <v>9399908.1100000013</v>
      </c>
      <c r="F28" s="22"/>
      <c r="G28" s="23">
        <v>5111118.4500000048</v>
      </c>
      <c r="H28" s="21">
        <v>4288789.660000002</v>
      </c>
      <c r="I28" s="23">
        <v>4283527.5000000009</v>
      </c>
      <c r="J28" s="24"/>
      <c r="K28" s="20">
        <v>3565022.7800000003</v>
      </c>
      <c r="L28" s="24"/>
      <c r="M28" s="22">
        <f t="shared" si="6"/>
        <v>718504.72000000067</v>
      </c>
    </row>
    <row r="29" spans="1:13" s="55" customFormat="1" x14ac:dyDescent="0.25">
      <c r="A29" s="64" t="s">
        <v>44</v>
      </c>
      <c r="B29" s="28"/>
      <c r="C29" s="29">
        <f>SUM(C22:C28)</f>
        <v>50963526</v>
      </c>
      <c r="D29" s="29">
        <f t="shared" ref="D29:E29" si="7">SUM(D22:D28)</f>
        <v>133049990.76000001</v>
      </c>
      <c r="E29" s="29">
        <f t="shared" si="7"/>
        <v>184013516.76000002</v>
      </c>
      <c r="F29" s="30">
        <f>+E29/$E$38</f>
        <v>0.33941653525383675</v>
      </c>
      <c r="G29" s="48">
        <f t="shared" ref="G29" si="8">SUM(G22:G28)</f>
        <v>84447048.160000101</v>
      </c>
      <c r="H29" s="29">
        <f>SUM(H22:H28)</f>
        <v>95156928.830000043</v>
      </c>
      <c r="I29" s="31">
        <f>SUM(I22:I28)</f>
        <v>79775285.800000057</v>
      </c>
      <c r="J29" s="32">
        <f>+I29/E29</f>
        <v>0.43352948851060286</v>
      </c>
      <c r="K29" s="33">
        <f>SUM(K22:K28)</f>
        <v>72800591.889999986</v>
      </c>
      <c r="L29" s="32">
        <f>+K29/I29</f>
        <v>0.9125707436826247</v>
      </c>
      <c r="M29" s="29">
        <f>SUM(M22:M28)</f>
        <v>6974693.9100000672</v>
      </c>
    </row>
    <row r="30" spans="1:13" ht="13.8" x14ac:dyDescent="0.3">
      <c r="A30" s="65" t="s">
        <v>45</v>
      </c>
      <c r="B30" s="19" t="s">
        <v>46</v>
      </c>
      <c r="C30" s="21">
        <v>0</v>
      </c>
      <c r="D30" s="23">
        <v>530.36</v>
      </c>
      <c r="E30" s="21">
        <v>530.36</v>
      </c>
      <c r="F30" s="22"/>
      <c r="G30" s="36">
        <v>530.36</v>
      </c>
      <c r="H30" s="12">
        <v>0</v>
      </c>
      <c r="I30" s="23">
        <v>0</v>
      </c>
      <c r="J30" s="24"/>
      <c r="K30" s="20">
        <v>0</v>
      </c>
      <c r="L30" s="24"/>
      <c r="M30" s="22">
        <f t="shared" ref="M30:M34" si="9">I30-K30</f>
        <v>0</v>
      </c>
    </row>
    <row r="31" spans="1:13" ht="13.8" x14ac:dyDescent="0.3">
      <c r="A31" s="53"/>
      <c r="B31" s="19" t="s">
        <v>47</v>
      </c>
      <c r="C31" s="21">
        <v>2445000</v>
      </c>
      <c r="D31" s="23">
        <v>4073791.49</v>
      </c>
      <c r="E31" s="21">
        <v>6518791.4900000002</v>
      </c>
      <c r="F31" s="22"/>
      <c r="G31" s="36">
        <v>2726713.7999999989</v>
      </c>
      <c r="H31" s="21">
        <v>3792077.69</v>
      </c>
      <c r="I31" s="23">
        <v>3792077.69</v>
      </c>
      <c r="J31" s="24"/>
      <c r="K31" s="20">
        <v>3764126.39</v>
      </c>
      <c r="L31" s="24"/>
      <c r="M31" s="22">
        <f t="shared" si="9"/>
        <v>27951.299999999814</v>
      </c>
    </row>
    <row r="32" spans="1:13" ht="13.8" x14ac:dyDescent="0.3">
      <c r="A32" s="53"/>
      <c r="B32" s="19" t="s">
        <v>48</v>
      </c>
      <c r="C32" s="21">
        <v>0</v>
      </c>
      <c r="D32" s="23">
        <v>26000</v>
      </c>
      <c r="E32" s="21">
        <v>26000</v>
      </c>
      <c r="F32" s="22"/>
      <c r="G32" s="36">
        <v>-19616</v>
      </c>
      <c r="H32" s="21">
        <v>45616</v>
      </c>
      <c r="I32" s="23">
        <v>45616</v>
      </c>
      <c r="J32" s="24"/>
      <c r="K32" s="20">
        <v>35808</v>
      </c>
      <c r="L32" s="24"/>
      <c r="M32" s="22">
        <f t="shared" si="9"/>
        <v>9808</v>
      </c>
    </row>
    <row r="33" spans="1:13" ht="13.8" x14ac:dyDescent="0.3">
      <c r="A33" s="53"/>
      <c r="B33" s="19" t="s">
        <v>49</v>
      </c>
      <c r="C33" s="21">
        <v>0</v>
      </c>
      <c r="D33" s="23">
        <v>350413.20999999996</v>
      </c>
      <c r="E33" s="21">
        <v>350413.20999999996</v>
      </c>
      <c r="F33" s="22"/>
      <c r="G33" s="36">
        <v>-158704.75999999998</v>
      </c>
      <c r="H33" s="21">
        <v>340263.05</v>
      </c>
      <c r="I33" s="23">
        <v>340263.05</v>
      </c>
      <c r="J33" s="24"/>
      <c r="K33" s="20">
        <v>299646.44999999995</v>
      </c>
      <c r="L33" s="24"/>
      <c r="M33" s="22">
        <f t="shared" si="9"/>
        <v>40616.600000000035</v>
      </c>
    </row>
    <row r="34" spans="1:13" ht="13.8" x14ac:dyDescent="0.3">
      <c r="A34" s="53"/>
      <c r="B34" s="19" t="s">
        <v>50</v>
      </c>
      <c r="C34" s="21">
        <v>0</v>
      </c>
      <c r="D34" s="23">
        <v>1019643.7000000001</v>
      </c>
      <c r="E34" s="21">
        <v>1019643.7000000001</v>
      </c>
      <c r="F34" s="22"/>
      <c r="G34" s="36">
        <v>565971.80000000005</v>
      </c>
      <c r="H34" s="26">
        <v>453671.9</v>
      </c>
      <c r="I34" s="23">
        <v>453671.9</v>
      </c>
      <c r="J34" s="24"/>
      <c r="K34" s="20">
        <v>348726.9</v>
      </c>
      <c r="L34" s="24"/>
      <c r="M34" s="22">
        <f t="shared" si="9"/>
        <v>104945</v>
      </c>
    </row>
    <row r="35" spans="1:13" x14ac:dyDescent="0.25">
      <c r="A35" s="66" t="s">
        <v>51</v>
      </c>
      <c r="B35" s="47"/>
      <c r="C35" s="29">
        <f>SUM(C30:C34)</f>
        <v>2445000</v>
      </c>
      <c r="D35" s="29">
        <f>SUM(D30:D34)</f>
        <v>5470378.7600000007</v>
      </c>
      <c r="E35" s="29">
        <f>SUM(E30:E34)</f>
        <v>7915378.7600000007</v>
      </c>
      <c r="F35" s="30">
        <f>+E35/$E$38</f>
        <v>1.4600071131975742E-2</v>
      </c>
      <c r="G35" s="48">
        <f>SUM(G30:G34)</f>
        <v>3114895.1999999993</v>
      </c>
      <c r="H35" s="29">
        <f>SUM(H30:H34)</f>
        <v>4631628.6399999997</v>
      </c>
      <c r="I35" s="31">
        <f>SUM(I30:I34)</f>
        <v>4631628.6399999997</v>
      </c>
      <c r="J35" s="32">
        <f>+I35/E35</f>
        <v>0.58514302100181481</v>
      </c>
      <c r="K35" s="33">
        <f>SUM(K30:K34)</f>
        <v>4448307.74</v>
      </c>
      <c r="L35" s="32">
        <v>0</v>
      </c>
      <c r="M35" s="67">
        <f>SUM(M30:M34)</f>
        <v>183320.89999999985</v>
      </c>
    </row>
    <row r="36" spans="1:13" ht="13.8" x14ac:dyDescent="0.3">
      <c r="A36" s="68" t="s">
        <v>52</v>
      </c>
      <c r="B36" s="35" t="s">
        <v>53</v>
      </c>
      <c r="C36" s="21">
        <v>1159685</v>
      </c>
      <c r="D36" s="22">
        <v>8.8817841970012523E-16</v>
      </c>
      <c r="E36" s="21">
        <v>1159685</v>
      </c>
      <c r="F36" s="45"/>
      <c r="G36" s="36">
        <v>8190.8999999999942</v>
      </c>
      <c r="H36" s="62">
        <v>1151494.1000000001</v>
      </c>
      <c r="I36" s="69">
        <v>1151494.1000000001</v>
      </c>
      <c r="J36" s="24"/>
      <c r="K36" s="70">
        <v>1151494.1000000001</v>
      </c>
      <c r="L36" s="24"/>
      <c r="M36" s="51">
        <f>I36-K36</f>
        <v>0</v>
      </c>
    </row>
    <row r="37" spans="1:13" x14ac:dyDescent="0.25">
      <c r="A37" s="46" t="s">
        <v>54</v>
      </c>
      <c r="B37" s="47"/>
      <c r="C37" s="49">
        <f>SUM(C36)</f>
        <v>1159685</v>
      </c>
      <c r="D37" s="67">
        <f t="shared" ref="D37:E37" si="10">SUM(D36)</f>
        <v>8.8817841970012523E-16</v>
      </c>
      <c r="E37" s="67">
        <f t="shared" si="10"/>
        <v>1159685</v>
      </c>
      <c r="F37" s="71">
        <f>+E37/$E$38</f>
        <v>2.1390616929473742E-3</v>
      </c>
      <c r="G37" s="72">
        <f t="shared" ref="G37:I37" si="11">SUM(G36)</f>
        <v>8190.8999999999942</v>
      </c>
      <c r="H37" s="67">
        <f t="shared" si="11"/>
        <v>1151494.1000000001</v>
      </c>
      <c r="I37" s="73">
        <f t="shared" si="11"/>
        <v>1151494.1000000001</v>
      </c>
      <c r="J37" s="74">
        <f>+I37/E37</f>
        <v>0.99293696133001641</v>
      </c>
      <c r="K37" s="75">
        <f>SUM(K36)</f>
        <v>1151494.1000000001</v>
      </c>
      <c r="L37" s="74">
        <v>0</v>
      </c>
      <c r="M37" s="67">
        <f>SUM(M36)</f>
        <v>0</v>
      </c>
    </row>
    <row r="38" spans="1:13" x14ac:dyDescent="0.25">
      <c r="A38" s="76" t="s">
        <v>55</v>
      </c>
      <c r="B38" s="77"/>
      <c r="C38" s="49">
        <f>SUM(C37,C35,C29,C21,C16,C11,C6)</f>
        <v>351266624</v>
      </c>
      <c r="D38" s="49">
        <f>SUM(D37,D35,D29,D21,D16,D11,D6)</f>
        <v>190879964.77000001</v>
      </c>
      <c r="E38" s="49">
        <f>SUM(E37,E35,E29,E21,E16,E11,E6)</f>
        <v>542146588.76999998</v>
      </c>
      <c r="F38" s="71">
        <f>SUM(F1:F37)</f>
        <v>1.0000000000000002</v>
      </c>
      <c r="G38" s="78">
        <f>SUM(G37,G35,G29,G21,G16,G11,G6)</f>
        <v>116429058.85000014</v>
      </c>
      <c r="H38" s="49">
        <f>SUM(H37,H35,H29,H21,H16,H11,H6)</f>
        <v>418497294.0800001</v>
      </c>
      <c r="I38" s="79">
        <f>SUM(I37,I35,I29,I21,I16,I11,I6)</f>
        <v>397131367.84000003</v>
      </c>
      <c r="J38" s="80">
        <f>+I38/E38</f>
        <v>0.73251658511952544</v>
      </c>
      <c r="K38" s="79">
        <f>SUM(K37,K35,K29,K21,K16,K11,K6)</f>
        <v>377114045.15999997</v>
      </c>
      <c r="L38" s="81">
        <f>+K38/I38</f>
        <v>0.94959521130533098</v>
      </c>
      <c r="M38" s="49">
        <f>SUM(M37,M35,M29,M21,M16,M11,M6)</f>
        <v>20017322.680000097</v>
      </c>
    </row>
    <row r="40" spans="1:13" ht="13.8" x14ac:dyDescent="0.3"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</row>
    <row r="41" spans="1:13" ht="13.8" x14ac:dyDescent="0.3">
      <c r="C41" s="83"/>
      <c r="D41" s="83"/>
      <c r="E41" s="83"/>
      <c r="F41" s="83"/>
      <c r="G41" s="83"/>
      <c r="H41" s="83"/>
      <c r="I41" s="84"/>
      <c r="J41" s="84"/>
      <c r="K41" s="84"/>
      <c r="L41" s="82"/>
      <c r="M41" s="82"/>
    </row>
    <row r="42" spans="1:13" x14ac:dyDescent="0.25">
      <c r="A42" s="25"/>
      <c r="B42" s="17"/>
      <c r="C42" s="17"/>
      <c r="D42" s="17"/>
      <c r="E42" s="17"/>
      <c r="F42" s="17"/>
      <c r="G42" s="17"/>
      <c r="H42" s="17"/>
      <c r="I42" s="17"/>
    </row>
    <row r="43" spans="1:13" x14ac:dyDescent="0.25">
      <c r="A43" s="25"/>
      <c r="B43" s="17"/>
      <c r="C43" s="17"/>
      <c r="D43" s="17"/>
      <c r="E43" s="17"/>
      <c r="F43" s="17"/>
      <c r="G43" s="17"/>
      <c r="H43" s="17"/>
      <c r="I43" s="17"/>
    </row>
    <row r="44" spans="1:13" x14ac:dyDescent="0.25">
      <c r="A44" s="16"/>
      <c r="B44" s="17"/>
      <c r="C44" s="17"/>
      <c r="D44" s="17"/>
      <c r="E44" s="17"/>
      <c r="F44" s="17"/>
      <c r="G44" s="17"/>
      <c r="H44" s="17"/>
      <c r="I44" s="17"/>
    </row>
    <row r="45" spans="1:13" x14ac:dyDescent="0.25">
      <c r="A45" s="25"/>
      <c r="B45" s="17"/>
      <c r="C45" s="17"/>
      <c r="D45" s="17"/>
      <c r="E45" s="17"/>
      <c r="F45" s="17"/>
      <c r="G45" s="17"/>
      <c r="H45" s="17"/>
      <c r="I45" s="17"/>
    </row>
    <row r="46" spans="1:13" x14ac:dyDescent="0.25">
      <c r="A46" s="25"/>
      <c r="B46" s="17"/>
      <c r="C46" s="17"/>
      <c r="D46" s="17"/>
      <c r="E46" s="17"/>
      <c r="F46" s="17"/>
      <c r="G46" s="17"/>
      <c r="H46" s="17"/>
      <c r="I46" s="17"/>
    </row>
    <row r="47" spans="1:13" x14ac:dyDescent="0.25">
      <c r="A47" s="25"/>
      <c r="B47" s="17"/>
      <c r="C47" s="17"/>
      <c r="D47" s="17"/>
      <c r="E47" s="17"/>
      <c r="F47" s="17"/>
      <c r="G47" s="17"/>
      <c r="H47" s="17"/>
      <c r="I47" s="17"/>
    </row>
    <row r="48" spans="1:13" x14ac:dyDescent="0.25">
      <c r="A48" s="16"/>
      <c r="B48" s="17"/>
      <c r="C48" s="17"/>
      <c r="D48" s="17"/>
      <c r="E48" s="17"/>
      <c r="F48" s="17"/>
      <c r="G48" s="17"/>
      <c r="H48" s="17"/>
      <c r="I48" s="17"/>
    </row>
    <row r="49" spans="1:9" x14ac:dyDescent="0.25">
      <c r="A49" s="25"/>
      <c r="B49" s="17"/>
      <c r="C49" s="17"/>
      <c r="D49" s="17"/>
      <c r="E49" s="17"/>
      <c r="F49" s="17"/>
      <c r="G49" s="17"/>
      <c r="H49" s="17"/>
      <c r="I49" s="17"/>
    </row>
    <row r="50" spans="1:9" x14ac:dyDescent="0.25">
      <c r="A50" s="25"/>
      <c r="B50" s="17"/>
      <c r="C50" s="17"/>
      <c r="D50" s="17"/>
      <c r="E50" s="17"/>
      <c r="F50" s="17"/>
      <c r="G50" s="17"/>
      <c r="H50" s="17"/>
      <c r="I50" s="17"/>
    </row>
    <row r="51" spans="1:9" x14ac:dyDescent="0.25">
      <c r="A51" s="25"/>
      <c r="B51" s="17"/>
      <c r="C51" s="17"/>
      <c r="D51" s="17"/>
      <c r="E51" s="17"/>
      <c r="F51" s="17"/>
      <c r="G51" s="17"/>
      <c r="H51" s="17"/>
      <c r="I51" s="17"/>
    </row>
    <row r="52" spans="1:9" x14ac:dyDescent="0.25">
      <c r="A52" s="25"/>
      <c r="B52" s="17"/>
      <c r="C52" s="17"/>
      <c r="D52" s="17"/>
      <c r="E52" s="17"/>
      <c r="F52" s="17"/>
      <c r="G52" s="17"/>
      <c r="H52" s="17"/>
      <c r="I52" s="17"/>
    </row>
    <row r="53" spans="1:9" x14ac:dyDescent="0.25">
      <c r="A53" s="16"/>
      <c r="B53" s="17"/>
      <c r="C53" s="17"/>
      <c r="D53" s="17"/>
      <c r="E53" s="17"/>
      <c r="F53" s="17"/>
      <c r="G53" s="17"/>
      <c r="H53" s="17"/>
      <c r="I53" s="17"/>
    </row>
    <row r="54" spans="1:9" x14ac:dyDescent="0.25">
      <c r="A54" s="25"/>
      <c r="B54" s="17"/>
      <c r="C54" s="17"/>
      <c r="D54" s="17"/>
      <c r="E54" s="17"/>
      <c r="F54" s="17"/>
      <c r="G54" s="17"/>
      <c r="H54" s="17"/>
      <c r="I54" s="17"/>
    </row>
    <row r="55" spans="1:9" x14ac:dyDescent="0.25">
      <c r="A55" s="25"/>
      <c r="B55" s="17"/>
      <c r="C55" s="17"/>
      <c r="D55" s="17"/>
      <c r="E55" s="17"/>
      <c r="F55" s="17"/>
      <c r="G55" s="17"/>
      <c r="H55" s="17"/>
      <c r="I55" s="17"/>
    </row>
    <row r="56" spans="1:9" x14ac:dyDescent="0.25">
      <c r="A56" s="25"/>
      <c r="B56" s="17"/>
      <c r="C56" s="17"/>
      <c r="D56" s="17"/>
      <c r="E56" s="17"/>
      <c r="F56" s="17"/>
      <c r="G56" s="17"/>
      <c r="H56" s="17"/>
      <c r="I56" s="17"/>
    </row>
    <row r="57" spans="1:9" x14ac:dyDescent="0.25">
      <c r="A57" s="25"/>
      <c r="B57" s="17"/>
      <c r="C57" s="17"/>
      <c r="D57" s="17"/>
      <c r="E57" s="17"/>
      <c r="F57" s="17"/>
      <c r="G57" s="17"/>
      <c r="H57" s="17"/>
      <c r="I57" s="17"/>
    </row>
    <row r="58" spans="1:9" x14ac:dyDescent="0.25">
      <c r="A58" s="16"/>
      <c r="B58" s="17"/>
      <c r="C58" s="17"/>
      <c r="D58" s="17"/>
      <c r="E58" s="17"/>
      <c r="F58" s="17"/>
      <c r="G58" s="17"/>
      <c r="H58" s="17"/>
      <c r="I58" s="17"/>
    </row>
    <row r="59" spans="1:9" x14ac:dyDescent="0.25">
      <c r="A59" s="25"/>
      <c r="B59" s="17"/>
      <c r="C59" s="17"/>
      <c r="D59" s="17"/>
      <c r="E59" s="17"/>
      <c r="F59" s="17"/>
      <c r="G59" s="17"/>
      <c r="H59" s="17"/>
      <c r="I59" s="17"/>
    </row>
    <row r="60" spans="1:9" x14ac:dyDescent="0.25">
      <c r="A60" s="25"/>
      <c r="B60" s="17"/>
      <c r="C60" s="17"/>
      <c r="D60" s="17"/>
      <c r="E60" s="17"/>
      <c r="F60" s="17"/>
      <c r="G60" s="17"/>
      <c r="H60" s="17"/>
      <c r="I60" s="17"/>
    </row>
    <row r="61" spans="1:9" x14ac:dyDescent="0.25">
      <c r="A61" s="25"/>
      <c r="B61" s="17"/>
      <c r="C61" s="17"/>
      <c r="D61" s="17"/>
      <c r="E61" s="17"/>
      <c r="F61" s="17"/>
      <c r="G61" s="17"/>
      <c r="H61" s="17"/>
      <c r="I61" s="17"/>
    </row>
    <row r="62" spans="1:9" x14ac:dyDescent="0.25">
      <c r="A62" s="25"/>
      <c r="B62" s="17"/>
      <c r="C62" s="17"/>
      <c r="D62" s="17"/>
      <c r="E62" s="17"/>
      <c r="F62" s="17"/>
      <c r="G62" s="17"/>
      <c r="H62" s="17"/>
      <c r="I62" s="17"/>
    </row>
    <row r="63" spans="1:9" x14ac:dyDescent="0.25">
      <c r="A63" s="25"/>
      <c r="B63" s="17"/>
      <c r="C63" s="17"/>
      <c r="D63" s="17"/>
      <c r="E63" s="17"/>
      <c r="F63" s="17"/>
      <c r="G63" s="17"/>
      <c r="H63" s="17"/>
      <c r="I63" s="17"/>
    </row>
    <row r="64" spans="1:9" x14ac:dyDescent="0.25">
      <c r="A64" s="25"/>
      <c r="B64" s="17"/>
      <c r="C64" s="17"/>
      <c r="D64" s="17"/>
      <c r="E64" s="17"/>
      <c r="F64" s="17"/>
      <c r="G64" s="17"/>
      <c r="H64" s="17"/>
      <c r="I64" s="17"/>
    </row>
    <row r="65" spans="1:9" x14ac:dyDescent="0.25">
      <c r="A65" s="25"/>
      <c r="B65" s="17"/>
      <c r="C65" s="17"/>
      <c r="D65" s="17"/>
      <c r="E65" s="17"/>
      <c r="F65" s="17"/>
      <c r="G65" s="17"/>
      <c r="H65" s="17"/>
      <c r="I65" s="17"/>
    </row>
    <row r="66" spans="1:9" x14ac:dyDescent="0.25">
      <c r="A66" s="16"/>
      <c r="B66" s="17"/>
      <c r="C66" s="17"/>
      <c r="D66" s="17"/>
      <c r="E66" s="17"/>
      <c r="F66" s="17"/>
      <c r="G66" s="17"/>
      <c r="H66" s="17"/>
      <c r="I66" s="17"/>
    </row>
    <row r="67" spans="1:9" x14ac:dyDescent="0.25">
      <c r="A67" s="25"/>
      <c r="B67" s="17"/>
      <c r="C67" s="17"/>
      <c r="D67" s="17"/>
      <c r="E67" s="17"/>
      <c r="F67" s="17"/>
      <c r="G67" s="17"/>
      <c r="H67" s="17"/>
      <c r="I67" s="17"/>
    </row>
    <row r="68" spans="1:9" x14ac:dyDescent="0.25">
      <c r="A68" s="25"/>
      <c r="B68" s="17"/>
      <c r="C68" s="17"/>
      <c r="D68" s="17"/>
      <c r="E68" s="17"/>
      <c r="F68" s="17"/>
      <c r="G68" s="17"/>
      <c r="H68" s="17"/>
      <c r="I68" s="17"/>
    </row>
    <row r="69" spans="1:9" x14ac:dyDescent="0.25">
      <c r="A69" s="25"/>
      <c r="B69" s="17"/>
      <c r="C69" s="17"/>
      <c r="D69" s="17"/>
      <c r="E69" s="17"/>
      <c r="F69" s="17"/>
      <c r="G69" s="17"/>
      <c r="H69" s="17"/>
      <c r="I69" s="17"/>
    </row>
    <row r="70" spans="1:9" x14ac:dyDescent="0.25">
      <c r="A70" s="25"/>
      <c r="B70" s="17"/>
      <c r="C70" s="17"/>
      <c r="D70" s="17"/>
      <c r="E70" s="17"/>
      <c r="F70" s="17"/>
      <c r="G70" s="17"/>
      <c r="H70" s="17"/>
      <c r="I70" s="17"/>
    </row>
    <row r="71" spans="1:9" x14ac:dyDescent="0.25">
      <c r="A71" s="25"/>
      <c r="B71" s="17"/>
      <c r="C71" s="17"/>
      <c r="D71" s="17"/>
      <c r="E71" s="17"/>
      <c r="F71" s="17"/>
      <c r="G71" s="17"/>
      <c r="H71" s="17"/>
      <c r="I71" s="17"/>
    </row>
    <row r="72" spans="1:9" x14ac:dyDescent="0.25">
      <c r="A72" s="16"/>
      <c r="B72" s="17"/>
      <c r="C72" s="17"/>
      <c r="D72" s="17"/>
      <c r="E72" s="17"/>
      <c r="F72" s="17"/>
      <c r="G72" s="17"/>
      <c r="H72" s="17"/>
      <c r="I72" s="17"/>
    </row>
    <row r="73" spans="1:9" x14ac:dyDescent="0.25">
      <c r="A73" s="25"/>
      <c r="B73" s="17"/>
      <c r="C73" s="17"/>
      <c r="D73" s="17"/>
      <c r="E73" s="17"/>
      <c r="F73" s="17"/>
      <c r="G73" s="17"/>
      <c r="H73" s="17"/>
      <c r="I73" s="17"/>
    </row>
    <row r="74" spans="1:9" x14ac:dyDescent="0.25">
      <c r="A74" s="16"/>
      <c r="B74" s="17"/>
      <c r="C74" s="17"/>
      <c r="D74" s="17"/>
      <c r="E74" s="17"/>
      <c r="F74" s="17"/>
      <c r="G74" s="17"/>
      <c r="H74" s="17"/>
      <c r="I74" s="17"/>
    </row>
  </sheetData>
  <pageMargins left="0.25" right="0.25" top="0.75" bottom="0.75" header="0.3" footer="0.3"/>
  <pageSetup paperSize="9" scale="70" orientation="landscape" r:id="rId1"/>
  <headerFooter>
    <oddHeader>&amp;C&amp;"-,Negrita"ESTAT D'EXECUCIÓ DEL PRESSUPOST DE DESPESES PER CAPITOL I ARTICLES&amp;R&amp;"-,Negrita"31/12/2018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DINAMICA (UV)</vt:lpstr>
    </vt:vector>
  </TitlesOfParts>
  <Company>Universitat de València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Raquel Ferrer</cp:lastModifiedBy>
  <cp:lastPrinted>2019-04-11T12:05:08Z</cp:lastPrinted>
  <dcterms:created xsi:type="dcterms:W3CDTF">2019-04-11T07:10:49Z</dcterms:created>
  <dcterms:modified xsi:type="dcterms:W3CDTF">2019-04-15T12:05:33Z</dcterms:modified>
</cp:coreProperties>
</file>