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estex\"/>
    </mc:Choice>
  </mc:AlternateContent>
  <bookViews>
    <workbookView xWindow="0" yWindow="0" windowWidth="28800" windowHeight="12036"/>
  </bookViews>
  <sheets>
    <sheet name="DINAMICA (UV)" sheetId="1" r:id="rId1"/>
  </sheets>
  <definedNames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K37" i="1" l="1"/>
  <c r="I37" i="1"/>
  <c r="J37" i="1" s="1"/>
  <c r="H37" i="1"/>
  <c r="G37" i="1"/>
  <c r="E37" i="1"/>
  <c r="D37" i="1"/>
  <c r="C37" i="1"/>
  <c r="M36" i="1"/>
  <c r="M37" i="1" s="1"/>
  <c r="K35" i="1"/>
  <c r="I35" i="1"/>
  <c r="J35" i="1" s="1"/>
  <c r="H35" i="1"/>
  <c r="G35" i="1"/>
  <c r="E35" i="1"/>
  <c r="D35" i="1"/>
  <c r="C35" i="1"/>
  <c r="M34" i="1"/>
  <c r="M33" i="1"/>
  <c r="M32" i="1"/>
  <c r="M31" i="1"/>
  <c r="M30" i="1"/>
  <c r="K29" i="1"/>
  <c r="I29" i="1"/>
  <c r="H29" i="1"/>
  <c r="G29" i="1"/>
  <c r="E29" i="1"/>
  <c r="D29" i="1"/>
  <c r="C29" i="1"/>
  <c r="M28" i="1"/>
  <c r="M27" i="1"/>
  <c r="M26" i="1"/>
  <c r="M25" i="1"/>
  <c r="M24" i="1"/>
  <c r="M23" i="1"/>
  <c r="M22" i="1"/>
  <c r="K21" i="1"/>
  <c r="I21" i="1"/>
  <c r="J21" i="1" s="1"/>
  <c r="H21" i="1"/>
  <c r="G21" i="1"/>
  <c r="E21" i="1"/>
  <c r="D21" i="1"/>
  <c r="C21" i="1"/>
  <c r="M20" i="1"/>
  <c r="M19" i="1"/>
  <c r="M18" i="1"/>
  <c r="M17" i="1"/>
  <c r="K16" i="1"/>
  <c r="I16" i="1"/>
  <c r="J16" i="1" s="1"/>
  <c r="H16" i="1"/>
  <c r="G16" i="1"/>
  <c r="E16" i="1"/>
  <c r="D16" i="1"/>
  <c r="C16" i="1"/>
  <c r="M15" i="1"/>
  <c r="M14" i="1"/>
  <c r="M13" i="1"/>
  <c r="M12" i="1"/>
  <c r="K11" i="1"/>
  <c r="I11" i="1"/>
  <c r="J11" i="1" s="1"/>
  <c r="H11" i="1"/>
  <c r="G11" i="1"/>
  <c r="E11" i="1"/>
  <c r="D11" i="1"/>
  <c r="C11" i="1"/>
  <c r="M10" i="1"/>
  <c r="M9" i="1"/>
  <c r="M8" i="1"/>
  <c r="M7" i="1"/>
  <c r="K6" i="1"/>
  <c r="I6" i="1"/>
  <c r="H6" i="1"/>
  <c r="G6" i="1"/>
  <c r="E6" i="1"/>
  <c r="D6" i="1"/>
  <c r="C6" i="1"/>
  <c r="M5" i="1"/>
  <c r="M4" i="1"/>
  <c r="M3" i="1"/>
  <c r="G38" i="1" l="1"/>
  <c r="M35" i="1"/>
  <c r="J6" i="1"/>
  <c r="L11" i="1"/>
  <c r="L29" i="1"/>
  <c r="D38" i="1"/>
  <c r="M6" i="1"/>
  <c r="C38" i="1"/>
  <c r="M11" i="1"/>
  <c r="E38" i="1"/>
  <c r="F29" i="1" s="1"/>
  <c r="M16" i="1"/>
  <c r="L16" i="1"/>
  <c r="L21" i="1"/>
  <c r="L6" i="1"/>
  <c r="M21" i="1"/>
  <c r="M29" i="1"/>
  <c r="J29" i="1"/>
  <c r="H38" i="1"/>
  <c r="F16" i="1"/>
  <c r="I38" i="1"/>
  <c r="K38" i="1"/>
  <c r="F6" i="1" l="1"/>
  <c r="F38" i="1" s="1"/>
  <c r="F37" i="1"/>
  <c r="F11" i="1"/>
  <c r="M38" i="1"/>
  <c r="F35" i="1"/>
  <c r="L38" i="1"/>
  <c r="F21" i="1"/>
  <c r="J38" i="1"/>
</calcChain>
</file>

<file path=xl/sharedStrings.xml><?xml version="1.0" encoding="utf-8"?>
<sst xmlns="http://schemas.openxmlformats.org/spreadsheetml/2006/main" count="56" uniqueCount="56">
  <si>
    <t>CAP</t>
  </si>
  <si>
    <t>ARTICLE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</si>
  <si>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</si>
  <si>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</si>
  <si>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</si>
  <si>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</si>
  <si>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</si>
  <si>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</si>
  <si>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</si>
  <si>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</si>
  <si>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</si>
  <si>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1</t>
  </si>
  <si>
    <t>11  SOUS I SALARIS</t>
  </si>
  <si>
    <t>12  QUOTES SOCIALS A CARREC DE L'EMPLEADOR</t>
  </si>
  <si>
    <t>13  ALTRES DESPESES SOCIALS</t>
  </si>
  <si>
    <t>14  PRESTACIONS SOCIALS A CARREC DE L'EMPLEADOR</t>
  </si>
  <si>
    <t>Total Cap. 1 DESPESES DE PERSONAL</t>
  </si>
  <si>
    <t>2</t>
  </si>
  <si>
    <t>20 COMPRA BENS CORRENTS I DESPESES FUNCIONAMENT</t>
  </si>
  <si>
    <t>21  TRIBUTS</t>
  </si>
  <si>
    <t>22  TREBALLS, SUBMNISTRAMENTS I SERVEIS EXTERIORS</t>
  </si>
  <si>
    <t>23  INDEMNITZACIONS PER RAÓ DEL SERVEI</t>
  </si>
  <si>
    <t>Total Cap. 2 BENS CORRENTS I DESPESES FUNCION.</t>
  </si>
  <si>
    <t>3</t>
  </si>
  <si>
    <t>31  DESPESES FINANCERES D'EMPRÉSTITS</t>
  </si>
  <si>
    <t>32  PRÉSTECS I BESTRETES</t>
  </si>
  <si>
    <t>34  INTERESSOS DE DEMORA I ALTRES DESPESES FINANCERES</t>
  </si>
  <si>
    <t>35  COMISSIONS PER SERVEIS BANCARIS</t>
  </si>
  <si>
    <t>Total Cap. 3 DESPESES FINANCERES</t>
  </si>
  <si>
    <t>4</t>
  </si>
  <si>
    <t>42 TRANSF. CORRENTS A ORGANISMES AUTONOMS</t>
  </si>
  <si>
    <t>43  TRANSF. CORR. A EMPRESES I FUNDAC. PARTIC. UV</t>
  </si>
  <si>
    <t>47  TRANSF. CORR. A FAMÍLIES I INSTIT. SENSE FI DE LUCRE</t>
  </si>
  <si>
    <t>48 TRANSF. CORR.A L'EXTERIOR</t>
  </si>
  <si>
    <t>6</t>
  </si>
  <si>
    <t>Total Cap. 4 TRANSFERENCIES CORRENTS</t>
  </si>
  <si>
    <t>63  INVERSIONS EN INSTAL·LACIONS</t>
  </si>
  <si>
    <t>64  INVERSIONS EN MOBILIARI I EFECTES</t>
  </si>
  <si>
    <t>65  INVERSIONS EN EQUIP. PROC. INFORMAC.</t>
  </si>
  <si>
    <t>66  INVERSIONS EN BENS DESTINATS A L'US PUBLIC</t>
  </si>
  <si>
    <t>67  INVERSIONS EN O. IMMOB. MATERIAL I IMMATERIAL</t>
  </si>
  <si>
    <t>68  INVERS. EN ESTUDIS PROJECTES EN CURS I INVESTIGACI</t>
  </si>
  <si>
    <t>69  FORMACIÓ EN CAPITAL HUMÀ</t>
  </si>
  <si>
    <t>7</t>
  </si>
  <si>
    <t>Total Cap. 6 INVERSIONS REALS</t>
  </si>
  <si>
    <t>72 TRANSF. CAP. A  ORGANISMES AUTÒNOMS</t>
  </si>
  <si>
    <t>73  TRANSF. CAP. A  FUNDACIONS I EMPRES. PARTIC. UV</t>
  </si>
  <si>
    <t>76 TRANSF.CAPITAL A EMPRESES PRIVADES</t>
  </si>
  <si>
    <t>77  TRANSF. CAP. A FAMÍLIES I INSTIT. NO LUCR.</t>
  </si>
  <si>
    <t>9</t>
  </si>
  <si>
    <t>78  TRANSF.CAP. A L'EXTERIOR</t>
  </si>
  <si>
    <t>Total Cap. 7 TRANSFERENCIES DE CAPITAL</t>
  </si>
  <si>
    <t>Total general</t>
  </si>
  <si>
    <t>92  AMORTITZACIÓ DE PRÉSTECS A LLARG TERMINI</t>
  </si>
  <si>
    <t>Total Cap. 9 PASSIUS FINANCERS</t>
  </si>
  <si>
    <t>OBLIGACIONS PDTS. PAGAMENT A 31-03-19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</si>
</sst>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0"/>
      <name val="MS Sans Serif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4" fillId="0" borderId="5" xfId="0" applyNumberFormat="1" applyFont="1" applyBorder="1"/>
    <xf numFmtId="164" fontId="4" fillId="0" borderId="6" xfId="0" applyNumberFormat="1" applyFont="1" applyBorder="1"/>
    <xf numFmtId="164" fontId="5" fillId="0" borderId="6" xfId="0" applyNumberFormat="1" applyFont="1" applyBorder="1" applyAlignment="1">
      <alignment vertical="center"/>
    </xf>
    <xf numFmtId="164" fontId="4" fillId="0" borderId="7" xfId="0" applyNumberFormat="1" applyFont="1" applyBorder="1"/>
    <xf numFmtId="164" fontId="5" fillId="0" borderId="5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/>
    <xf numFmtId="164" fontId="4" fillId="0" borderId="10" xfId="0" applyNumberFormat="1" applyFont="1" applyBorder="1"/>
    <xf numFmtId="164" fontId="5" fillId="0" borderId="10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5" fillId="0" borderId="9" xfId="0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164" fontId="4" fillId="0" borderId="11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9" fontId="6" fillId="2" borderId="2" xfId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9" fontId="6" fillId="2" borderId="1" xfId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4" fontId="4" fillId="0" borderId="14" xfId="0" applyNumberFormat="1" applyFont="1" applyBorder="1"/>
    <xf numFmtId="9" fontId="6" fillId="0" borderId="9" xfId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0" fontId="0" fillId="0" borderId="15" xfId="0" applyBorder="1"/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6" fillId="2" borderId="20" xfId="0" applyNumberFormat="1" applyFont="1" applyFill="1" applyBorder="1" applyAlignment="1">
      <alignment vertical="center"/>
    </xf>
    <xf numFmtId="0" fontId="0" fillId="0" borderId="0" xfId="0" applyFill="1"/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6" xfId="0" applyNumberFormat="1" applyFont="1" applyFill="1" applyBorder="1"/>
    <xf numFmtId="0" fontId="4" fillId="0" borderId="9" xfId="0" applyFont="1" applyFill="1" applyBorder="1"/>
    <xf numFmtId="164" fontId="4" fillId="0" borderId="9" xfId="0" applyNumberFormat="1" applyFont="1" applyFill="1" applyBorder="1"/>
    <xf numFmtId="0" fontId="0" fillId="0" borderId="9" xfId="0" applyBorder="1"/>
    <xf numFmtId="164" fontId="5" fillId="0" borderId="10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164" fontId="6" fillId="2" borderId="19" xfId="0" applyNumberFormat="1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64" fontId="5" fillId="0" borderId="0" xfId="0" applyNumberFormat="1" applyFont="1" applyBorder="1"/>
    <xf numFmtId="164" fontId="5" fillId="0" borderId="9" xfId="0" applyNumberFormat="1" applyFont="1" applyBorder="1"/>
    <xf numFmtId="9" fontId="6" fillId="2" borderId="23" xfId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9" fontId="6" fillId="2" borderId="22" xfId="1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164" fontId="6" fillId="2" borderId="27" xfId="0" applyNumberFormat="1" applyFont="1" applyFill="1" applyBorder="1" applyAlignment="1">
      <alignment vertical="center"/>
    </xf>
    <xf numFmtId="164" fontId="6" fillId="2" borderId="28" xfId="0" applyNumberFormat="1" applyFont="1" applyFill="1" applyBorder="1" applyAlignment="1">
      <alignment vertical="center"/>
    </xf>
    <xf numFmtId="9" fontId="6" fillId="2" borderId="20" xfId="1" applyFont="1" applyFill="1" applyBorder="1" applyAlignment="1">
      <alignment horizontal="center" vertical="center"/>
    </xf>
    <xf numFmtId="9" fontId="6" fillId="2" borderId="12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C1" zoomScaleNormal="100" zoomScaleSheetLayoutView="100" workbookViewId="0">
      <pane ySplit="1" topLeftCell="A2" activePane="bottomLeft" state="frozen"/>
      <selection pane="bottomLeft" activeCell="M2" sqref="M2"/>
    </sheetView>
  </sheetViews>
  <sheetFormatPr baseColWidth="10" defaultRowHeight="12.6" x14ac:dyDescent="0.25"/>
  <cols>
    <col min="1" max="1" width="6" customWidth="1"/>
    <col min="2" max="2" width="51.109375" customWidth="1"/>
    <col min="3" max="3" width="18.109375" customWidth="1"/>
    <col min="4" max="4" width="18" customWidth="1"/>
    <col min="5" max="5" width="17.88671875" customWidth="1"/>
    <col min="6" max="6" width="6.6640625" customWidth="1"/>
    <col min="7" max="7" width="16.44140625" customWidth="1"/>
    <col min="8" max="9" width="17.88671875" customWidth="1"/>
    <col min="10" max="10" width="10.5546875" customWidth="1"/>
    <col min="11" max="11" width="17.88671875" customWidth="1"/>
    <col min="12" max="12" width="9.5546875" customWidth="1"/>
    <col min="13" max="13" width="20" customWidth="1"/>
    <col min="14" max="14" width="11.44140625" customWidth="1"/>
  </cols>
  <sheetData>
    <row r="1" spans="1:13" ht="36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/>
      <c r="G1" s="6" t="s">
        <v>5</v>
      </c>
      <c r="H1" s="3" t="s">
        <v>6</v>
      </c>
      <c r="I1" s="7" t="s">
        <v>7</v>
      </c>
      <c r="J1" s="8" t="s">
        <v>8</v>
      </c>
      <c r="K1" s="8" t="s">
        <v>9</v>
      </c>
      <c r="L1" s="8" t="s">
        <v>10</v>
      </c>
      <c r="M1" s="3" t="s">
        <v>55</v>
      </c>
    </row>
    <row r="2" spans="1:13" ht="13.8" x14ac:dyDescent="0.3">
      <c r="A2" s="9" t="s">
        <v>11</v>
      </c>
      <c r="B2" s="10" t="s">
        <v>12</v>
      </c>
      <c r="C2" s="11">
        <v>213257701</v>
      </c>
      <c r="D2" s="12">
        <v>10911965.380000001</v>
      </c>
      <c r="E2" s="12">
        <v>224169666.38000003</v>
      </c>
      <c r="F2" s="13"/>
      <c r="G2" s="12">
        <v>18621379.669999965</v>
      </c>
      <c r="H2" s="12">
        <v>205473545.97999999</v>
      </c>
      <c r="I2" s="14">
        <v>47719173.310000554</v>
      </c>
      <c r="J2" s="15"/>
      <c r="K2" s="11">
        <v>47719173.310000554</v>
      </c>
      <c r="L2" s="15"/>
      <c r="M2" s="12">
        <f>I2-K2</f>
        <v>0</v>
      </c>
    </row>
    <row r="3" spans="1:13" ht="13.8" x14ac:dyDescent="0.3">
      <c r="A3" s="18"/>
      <c r="B3" s="19" t="s">
        <v>13</v>
      </c>
      <c r="C3" s="20">
        <v>29270445</v>
      </c>
      <c r="D3" s="21">
        <v>1889505.3099999998</v>
      </c>
      <c r="E3" s="21">
        <v>31159950.309999999</v>
      </c>
      <c r="F3" s="22"/>
      <c r="G3" s="21">
        <v>3401927.9399999944</v>
      </c>
      <c r="H3" s="21">
        <v>27737767.63000001</v>
      </c>
      <c r="I3" s="23">
        <v>7322169.2300000135</v>
      </c>
      <c r="J3" s="24"/>
      <c r="K3" s="20">
        <v>0</v>
      </c>
      <c r="L3" s="24"/>
      <c r="M3" s="21">
        <f t="shared" ref="M3:M5" si="0">I3-K3</f>
        <v>7322169.2300000135</v>
      </c>
    </row>
    <row r="4" spans="1:13" ht="13.8" x14ac:dyDescent="0.3">
      <c r="A4" s="18"/>
      <c r="B4" s="19" t="s">
        <v>14</v>
      </c>
      <c r="C4" s="20">
        <v>0</v>
      </c>
      <c r="D4" s="21">
        <v>115726.95</v>
      </c>
      <c r="E4" s="21">
        <v>115726.95</v>
      </c>
      <c r="F4" s="22"/>
      <c r="G4" s="21">
        <v>115726.95</v>
      </c>
      <c r="H4" s="21">
        <v>0</v>
      </c>
      <c r="I4" s="23">
        <v>0</v>
      </c>
      <c r="J4" s="24"/>
      <c r="K4" s="20">
        <v>0</v>
      </c>
      <c r="L4" s="24"/>
      <c r="M4" s="21">
        <f t="shared" si="0"/>
        <v>0</v>
      </c>
    </row>
    <row r="5" spans="1:13" ht="13.8" x14ac:dyDescent="0.3">
      <c r="A5" s="18"/>
      <c r="B5" s="19" t="s">
        <v>15</v>
      </c>
      <c r="C5" s="20">
        <v>953527</v>
      </c>
      <c r="D5" s="21">
        <v>0</v>
      </c>
      <c r="E5" s="21">
        <v>953527</v>
      </c>
      <c r="F5" s="22"/>
      <c r="G5" s="26">
        <v>0.38000000000465661</v>
      </c>
      <c r="H5" s="21">
        <v>953526.62</v>
      </c>
      <c r="I5" s="23">
        <v>264858.86</v>
      </c>
      <c r="J5" s="24"/>
      <c r="K5" s="20">
        <v>264858.86</v>
      </c>
      <c r="L5" s="24"/>
      <c r="M5" s="21">
        <f t="shared" si="0"/>
        <v>0</v>
      </c>
    </row>
    <row r="6" spans="1:13" x14ac:dyDescent="0.25">
      <c r="A6" s="27" t="s">
        <v>16</v>
      </c>
      <c r="B6" s="28"/>
      <c r="C6" s="29">
        <f>SUM(C2:C5)</f>
        <v>243481673</v>
      </c>
      <c r="D6" s="29">
        <f t="shared" ref="D6:E6" si="1">SUM(D2:D5)</f>
        <v>12917197.640000001</v>
      </c>
      <c r="E6" s="29">
        <f t="shared" si="1"/>
        <v>256398870.64000002</v>
      </c>
      <c r="F6" s="30">
        <f>+E6/$E$38</f>
        <v>0.49024809750218068</v>
      </c>
      <c r="G6" s="29">
        <f t="shared" ref="G6:H6" si="2">SUM(G2:G5)</f>
        <v>22139034.939999957</v>
      </c>
      <c r="H6" s="29">
        <f t="shared" si="2"/>
        <v>234164840.23000002</v>
      </c>
      <c r="I6" s="31">
        <f>SUM(I2:I5)</f>
        <v>55306201.400000565</v>
      </c>
      <c r="J6" s="32">
        <f>+I6/E6</f>
        <v>0.21570376367863928</v>
      </c>
      <c r="K6" s="33">
        <f>SUM(K2:K5)</f>
        <v>47984032.170000553</v>
      </c>
      <c r="L6" s="32">
        <f>+K6/I6</f>
        <v>0.86760672321277998</v>
      </c>
      <c r="M6" s="29">
        <f>SUM(M2:M5)</f>
        <v>7322169.2300000135</v>
      </c>
    </row>
    <row r="7" spans="1:13" ht="13.8" x14ac:dyDescent="0.3">
      <c r="A7" s="34" t="s">
        <v>17</v>
      </c>
      <c r="B7" s="35" t="s">
        <v>18</v>
      </c>
      <c r="C7" s="12">
        <v>0</v>
      </c>
      <c r="D7" s="21">
        <v>0</v>
      </c>
      <c r="E7" s="36">
        <v>0</v>
      </c>
      <c r="F7" s="37"/>
      <c r="G7" s="38">
        <v>0</v>
      </c>
      <c r="H7" s="39">
        <v>0</v>
      </c>
      <c r="I7" s="40">
        <v>0</v>
      </c>
      <c r="J7" s="37"/>
      <c r="K7" s="41">
        <v>0</v>
      </c>
      <c r="L7" s="37"/>
      <c r="M7" s="22">
        <f>I7-K7</f>
        <v>0</v>
      </c>
    </row>
    <row r="8" spans="1:13" ht="13.8" x14ac:dyDescent="0.3">
      <c r="A8" s="42"/>
      <c r="B8" s="43" t="s">
        <v>19</v>
      </c>
      <c r="C8" s="23">
        <v>0</v>
      </c>
      <c r="D8" s="21">
        <v>0</v>
      </c>
      <c r="E8" s="36">
        <v>0</v>
      </c>
      <c r="F8" s="24"/>
      <c r="G8" s="21">
        <v>-16988.650000000001</v>
      </c>
      <c r="H8" s="36">
        <v>16988.650000000001</v>
      </c>
      <c r="I8" s="23">
        <v>16988.650000000001</v>
      </c>
      <c r="J8" s="24"/>
      <c r="K8" s="20">
        <v>16988.650000000001</v>
      </c>
      <c r="L8" s="24"/>
      <c r="M8" s="22">
        <f>I8-K8</f>
        <v>0</v>
      </c>
    </row>
    <row r="9" spans="1:13" ht="13.8" x14ac:dyDescent="0.3">
      <c r="A9" s="18"/>
      <c r="B9" s="19" t="s">
        <v>20</v>
      </c>
      <c r="C9" s="20">
        <v>58439925</v>
      </c>
      <c r="D9" s="21">
        <v>13216181.86000002</v>
      </c>
      <c r="E9" s="21">
        <v>71656106.860000104</v>
      </c>
      <c r="F9" s="22"/>
      <c r="G9" s="21">
        <v>26347183.460000005</v>
      </c>
      <c r="H9" s="21">
        <v>30548700.07999998</v>
      </c>
      <c r="I9" s="23">
        <v>9687427.1499999966</v>
      </c>
      <c r="J9" s="24"/>
      <c r="K9" s="20">
        <v>7599416.7500000028</v>
      </c>
      <c r="L9" s="24"/>
      <c r="M9" s="22">
        <f t="shared" ref="M9:M10" si="3">I9-K9</f>
        <v>2088010.3999999939</v>
      </c>
    </row>
    <row r="10" spans="1:13" ht="13.8" x14ac:dyDescent="0.3">
      <c r="A10" s="18"/>
      <c r="B10" s="44" t="s">
        <v>21</v>
      </c>
      <c r="C10" s="20">
        <v>1142182</v>
      </c>
      <c r="D10" s="26">
        <v>690336.89</v>
      </c>
      <c r="E10" s="21">
        <v>1832518.8899999997</v>
      </c>
      <c r="F10" s="22"/>
      <c r="G10" s="26">
        <v>984992.13999999966</v>
      </c>
      <c r="H10" s="21">
        <v>636870.86000000022</v>
      </c>
      <c r="I10" s="23">
        <v>180234.4200000001</v>
      </c>
      <c r="J10" s="24"/>
      <c r="K10" s="20">
        <v>145422.63000000006</v>
      </c>
      <c r="L10" s="24"/>
      <c r="M10" s="45">
        <f t="shared" si="3"/>
        <v>34811.790000000037</v>
      </c>
    </row>
    <row r="11" spans="1:13" x14ac:dyDescent="0.25">
      <c r="A11" s="46" t="s">
        <v>22</v>
      </c>
      <c r="B11" s="47"/>
      <c r="C11" s="29">
        <f>SUM(C7:C10)</f>
        <v>59582107</v>
      </c>
      <c r="D11" s="29">
        <f>SUM(D7:D10)</f>
        <v>13906518.75000002</v>
      </c>
      <c r="E11" s="29">
        <f>SUM(E7:E10)</f>
        <v>73488625.750000104</v>
      </c>
      <c r="F11" s="30">
        <f>+E11/$E$38</f>
        <v>0.14051410941108392</v>
      </c>
      <c r="G11" s="48">
        <f>SUM(G7:G10)</f>
        <v>27315186.950000007</v>
      </c>
      <c r="H11" s="29">
        <f>SUM(H7:H10)</f>
        <v>31202559.589999977</v>
      </c>
      <c r="I11" s="31">
        <f>SUM(I7:I10)</f>
        <v>9884650.2199999969</v>
      </c>
      <c r="J11" s="32">
        <f>+I11/E11</f>
        <v>0.13450585201615345</v>
      </c>
      <c r="K11" s="33">
        <f>SUM(K7:K10)</f>
        <v>7761828.0300000031</v>
      </c>
      <c r="L11" s="32">
        <f>+K11/I11</f>
        <v>0.7852405352993872</v>
      </c>
      <c r="M11" s="49">
        <f>SUM(M7:M10)</f>
        <v>2122822.1899999939</v>
      </c>
    </row>
    <row r="12" spans="1:13" ht="13.8" x14ac:dyDescent="0.3">
      <c r="A12" s="50" t="s">
        <v>23</v>
      </c>
      <c r="B12" s="10" t="s">
        <v>24</v>
      </c>
      <c r="C12" s="21">
        <v>2975010</v>
      </c>
      <c r="D12" s="21">
        <v>0</v>
      </c>
      <c r="E12" s="21">
        <v>2975010</v>
      </c>
      <c r="F12" s="22"/>
      <c r="G12" s="36">
        <v>2975010</v>
      </c>
      <c r="H12" s="21">
        <v>0</v>
      </c>
      <c r="I12" s="23">
        <v>0</v>
      </c>
      <c r="J12" s="24"/>
      <c r="K12" s="20">
        <v>0</v>
      </c>
      <c r="L12" s="24"/>
      <c r="M12" s="51">
        <f>I12-K12</f>
        <v>0</v>
      </c>
    </row>
    <row r="13" spans="1:13" ht="13.8" x14ac:dyDescent="0.3">
      <c r="A13" s="18"/>
      <c r="B13" s="52" t="s">
        <v>25</v>
      </c>
      <c r="C13" s="21">
        <v>104507</v>
      </c>
      <c r="D13" s="21">
        <v>0</v>
      </c>
      <c r="E13" s="21">
        <v>104507</v>
      </c>
      <c r="F13" s="22"/>
      <c r="G13" s="36">
        <v>102847.16</v>
      </c>
      <c r="H13" s="21">
        <v>1659.84</v>
      </c>
      <c r="I13" s="23">
        <v>1659.84</v>
      </c>
      <c r="J13" s="24"/>
      <c r="K13" s="20">
        <v>1659.84</v>
      </c>
      <c r="L13" s="24"/>
      <c r="M13" s="22">
        <f>I13-K13</f>
        <v>0</v>
      </c>
    </row>
    <row r="14" spans="1:13" ht="13.8" x14ac:dyDescent="0.3">
      <c r="A14" s="18"/>
      <c r="B14" s="19" t="s">
        <v>26</v>
      </c>
      <c r="C14" s="21">
        <v>217795</v>
      </c>
      <c r="D14" s="21">
        <v>1010694.7</v>
      </c>
      <c r="E14" s="21">
        <v>1228489.7</v>
      </c>
      <c r="F14" s="22"/>
      <c r="G14" s="36">
        <v>206230.57999999996</v>
      </c>
      <c r="H14" s="21">
        <v>1022259.12</v>
      </c>
      <c r="I14" s="23">
        <v>0.16</v>
      </c>
      <c r="J14" s="24"/>
      <c r="K14" s="20">
        <v>0.16</v>
      </c>
      <c r="L14" s="24"/>
      <c r="M14" s="22">
        <f t="shared" ref="M14:M15" si="4">I14-K14</f>
        <v>0</v>
      </c>
    </row>
    <row r="15" spans="1:13" ht="13.8" x14ac:dyDescent="0.3">
      <c r="A15" s="53"/>
      <c r="B15" s="19" t="s">
        <v>27</v>
      </c>
      <c r="C15" s="21">
        <v>0</v>
      </c>
      <c r="D15" s="21">
        <v>0</v>
      </c>
      <c r="E15" s="21">
        <v>0</v>
      </c>
      <c r="F15" s="22"/>
      <c r="G15" s="36">
        <v>-15904.99</v>
      </c>
      <c r="H15" s="21">
        <v>15904.99</v>
      </c>
      <c r="I15" s="23">
        <v>15904.99</v>
      </c>
      <c r="J15" s="24"/>
      <c r="K15" s="20">
        <v>15904.99</v>
      </c>
      <c r="L15" s="24"/>
      <c r="M15" s="22">
        <f t="shared" si="4"/>
        <v>0</v>
      </c>
    </row>
    <row r="16" spans="1:13" s="55" customFormat="1" x14ac:dyDescent="0.25">
      <c r="A16" s="46" t="s">
        <v>28</v>
      </c>
      <c r="B16" s="28"/>
      <c r="C16" s="29">
        <f>SUM(C12:C15)</f>
        <v>3297312</v>
      </c>
      <c r="D16" s="29">
        <f>SUM(D12:D15)</f>
        <v>1010694.7</v>
      </c>
      <c r="E16" s="29">
        <f>SUM(E12:E15)</f>
        <v>4308006.7</v>
      </c>
      <c r="F16" s="30">
        <f>+E16/$E$38</f>
        <v>8.2371349118265658E-3</v>
      </c>
      <c r="G16" s="48">
        <f>SUM(G12:G15)</f>
        <v>3268182.75</v>
      </c>
      <c r="H16" s="29">
        <f>SUM(H12:H15)</f>
        <v>1039823.95</v>
      </c>
      <c r="I16" s="31">
        <f>SUM(I12:I15)</f>
        <v>17564.989999999998</v>
      </c>
      <c r="J16" s="32">
        <f>+I16/E16</f>
        <v>4.0772893876882777E-3</v>
      </c>
      <c r="K16" s="33">
        <f>SUM(K12:K15)</f>
        <v>17564.989999999998</v>
      </c>
      <c r="L16" s="32">
        <f>+K16/I16</f>
        <v>1</v>
      </c>
      <c r="M16" s="54">
        <f>SUM(M12:M15)</f>
        <v>0</v>
      </c>
    </row>
    <row r="17" spans="1:13" ht="13.8" x14ac:dyDescent="0.3">
      <c r="A17" s="50" t="s">
        <v>29</v>
      </c>
      <c r="B17" s="19" t="s">
        <v>30</v>
      </c>
      <c r="C17" s="56">
        <v>0</v>
      </c>
      <c r="D17" s="56">
        <v>18033.36</v>
      </c>
      <c r="E17" s="56">
        <v>18033.36</v>
      </c>
      <c r="F17" s="57"/>
      <c r="G17" s="58">
        <v>18033.36</v>
      </c>
      <c r="H17" s="21">
        <v>0</v>
      </c>
      <c r="I17" s="23">
        <v>0</v>
      </c>
      <c r="J17" s="59"/>
      <c r="K17" s="60">
        <v>0</v>
      </c>
      <c r="L17" s="59"/>
      <c r="M17" s="22">
        <f>I17-K17</f>
        <v>0</v>
      </c>
    </row>
    <row r="18" spans="1:13" ht="13.8" x14ac:dyDescent="0.3">
      <c r="A18" s="61"/>
      <c r="B18" s="19" t="s">
        <v>31</v>
      </c>
      <c r="C18" s="21">
        <v>166700</v>
      </c>
      <c r="D18" s="21">
        <v>95317.28</v>
      </c>
      <c r="E18" s="21">
        <v>262017.28</v>
      </c>
      <c r="F18" s="24"/>
      <c r="G18" s="21">
        <v>226987.85</v>
      </c>
      <c r="H18" s="21">
        <v>35029.43</v>
      </c>
      <c r="I18" s="23">
        <v>14967.4</v>
      </c>
      <c r="J18" s="24"/>
      <c r="K18" s="20">
        <v>14967.4</v>
      </c>
      <c r="L18" s="24"/>
      <c r="M18" s="22">
        <f>I18-K18</f>
        <v>0</v>
      </c>
    </row>
    <row r="19" spans="1:13" ht="13.8" x14ac:dyDescent="0.3">
      <c r="A19" s="18"/>
      <c r="B19" s="19" t="s">
        <v>32</v>
      </c>
      <c r="C19" s="21">
        <v>3825283</v>
      </c>
      <c r="D19" s="21">
        <v>12025065.449999999</v>
      </c>
      <c r="E19" s="21">
        <v>15850348.449999999</v>
      </c>
      <c r="F19" s="24"/>
      <c r="G19" s="21">
        <v>10218468.77</v>
      </c>
      <c r="H19" s="21">
        <v>2500552.38</v>
      </c>
      <c r="I19" s="23">
        <v>397716.94</v>
      </c>
      <c r="J19" s="24"/>
      <c r="K19" s="20">
        <v>339686.94</v>
      </c>
      <c r="L19" s="24"/>
      <c r="M19" s="22">
        <f t="shared" ref="M19:M20" si="5">I19-K19</f>
        <v>58030</v>
      </c>
    </row>
    <row r="20" spans="1:13" ht="13.8" x14ac:dyDescent="0.3">
      <c r="A20" s="53"/>
      <c r="B20" s="19" t="s">
        <v>33</v>
      </c>
      <c r="C20" s="21">
        <v>0</v>
      </c>
      <c r="D20" s="62">
        <v>0</v>
      </c>
      <c r="E20" s="21">
        <v>0</v>
      </c>
      <c r="F20" s="24"/>
      <c r="G20" s="26">
        <v>0</v>
      </c>
      <c r="H20" s="21">
        <v>0</v>
      </c>
      <c r="I20" s="23">
        <v>0</v>
      </c>
      <c r="J20" s="24"/>
      <c r="K20" s="20">
        <v>0</v>
      </c>
      <c r="L20" s="24"/>
      <c r="M20" s="22">
        <f t="shared" si="5"/>
        <v>0</v>
      </c>
    </row>
    <row r="21" spans="1:13" x14ac:dyDescent="0.25">
      <c r="A21" s="27" t="s">
        <v>35</v>
      </c>
      <c r="B21" s="63"/>
      <c r="C21" s="29">
        <f>SUM(C17:C20)</f>
        <v>3991983</v>
      </c>
      <c r="D21" s="29">
        <f>SUM(D17:D20)</f>
        <v>12138416.09</v>
      </c>
      <c r="E21" s="29">
        <f>SUM(E17:E20)</f>
        <v>16130399.09</v>
      </c>
      <c r="F21" s="30">
        <f>+E21/$E$38</f>
        <v>3.0842169647956785E-2</v>
      </c>
      <c r="G21" s="48">
        <f>SUM(G17:G20)</f>
        <v>10463489.98</v>
      </c>
      <c r="H21" s="29">
        <f>SUM(H17:H20)</f>
        <v>2535581.81</v>
      </c>
      <c r="I21" s="31">
        <f>SUM(I17:I20)</f>
        <v>412684.34</v>
      </c>
      <c r="J21" s="32">
        <f>+I21/E21</f>
        <v>2.5584260978133062E-2</v>
      </c>
      <c r="K21" s="33">
        <f>SUM(K17:K20)</f>
        <v>354654.34</v>
      </c>
      <c r="L21" s="32">
        <f>+K21/I21</f>
        <v>0.8593840512581602</v>
      </c>
      <c r="M21" s="29">
        <f>SUM(M17:M20)</f>
        <v>58030</v>
      </c>
    </row>
    <row r="22" spans="1:13" ht="13.8" x14ac:dyDescent="0.3">
      <c r="A22" s="34" t="s">
        <v>34</v>
      </c>
      <c r="B22" s="19" t="s">
        <v>36</v>
      </c>
      <c r="C22" s="20">
        <v>772875</v>
      </c>
      <c r="D22" s="21">
        <v>5544533.8500000006</v>
      </c>
      <c r="E22" s="21">
        <v>6317408.8500000006</v>
      </c>
      <c r="F22" s="22"/>
      <c r="G22" s="23">
        <v>-1760336.6100000003</v>
      </c>
      <c r="H22" s="21">
        <v>7586861.9400000004</v>
      </c>
      <c r="I22" s="23">
        <v>426810.89</v>
      </c>
      <c r="J22" s="24"/>
      <c r="K22" s="20">
        <v>392162.69999999995</v>
      </c>
      <c r="L22" s="24"/>
      <c r="M22" s="22">
        <f t="shared" ref="M22:M28" si="6">I22-K22</f>
        <v>34648.190000000061</v>
      </c>
    </row>
    <row r="23" spans="1:13" ht="13.8" x14ac:dyDescent="0.3">
      <c r="A23" s="18"/>
      <c r="B23" s="19" t="s">
        <v>37</v>
      </c>
      <c r="C23" s="20">
        <v>1432199</v>
      </c>
      <c r="D23" s="21">
        <v>13073974.760000002</v>
      </c>
      <c r="E23" s="21">
        <v>14506173.76</v>
      </c>
      <c r="F23" s="22"/>
      <c r="G23" s="23">
        <v>14072673.16</v>
      </c>
      <c r="H23" s="21">
        <v>340693.60000000003</v>
      </c>
      <c r="I23" s="23">
        <v>173917.48000000004</v>
      </c>
      <c r="J23" s="24"/>
      <c r="K23" s="20">
        <v>123233.83999999997</v>
      </c>
      <c r="L23" s="24"/>
      <c r="M23" s="22">
        <f t="shared" si="6"/>
        <v>50683.640000000072</v>
      </c>
    </row>
    <row r="24" spans="1:13" ht="13.8" x14ac:dyDescent="0.3">
      <c r="A24" s="18"/>
      <c r="B24" s="19" t="s">
        <v>38</v>
      </c>
      <c r="C24" s="20">
        <v>3053275</v>
      </c>
      <c r="D24" s="21">
        <v>1030371.1300000001</v>
      </c>
      <c r="E24" s="21">
        <v>4083646.1299999994</v>
      </c>
      <c r="F24" s="22"/>
      <c r="G24" s="23">
        <v>2209099.6299999994</v>
      </c>
      <c r="H24" s="21">
        <v>1806505.9600000002</v>
      </c>
      <c r="I24" s="23">
        <v>285764.98999999993</v>
      </c>
      <c r="J24" s="24"/>
      <c r="K24" s="20">
        <v>189398.86999999997</v>
      </c>
      <c r="L24" s="24"/>
      <c r="M24" s="22">
        <f t="shared" si="6"/>
        <v>96366.119999999966</v>
      </c>
    </row>
    <row r="25" spans="1:13" ht="13.8" x14ac:dyDescent="0.3">
      <c r="A25" s="18"/>
      <c r="B25" s="19" t="s">
        <v>39</v>
      </c>
      <c r="C25" s="20">
        <v>17075482</v>
      </c>
      <c r="D25" s="21">
        <v>10573117.329999998</v>
      </c>
      <c r="E25" s="21">
        <v>27648599.330000006</v>
      </c>
      <c r="F25" s="22"/>
      <c r="G25" s="23">
        <v>5609547.3599999994</v>
      </c>
      <c r="H25" s="21">
        <v>14267751.749999998</v>
      </c>
      <c r="I25" s="23">
        <v>1218554.9000000001</v>
      </c>
      <c r="J25" s="24"/>
      <c r="K25" s="20">
        <v>986953.36999999988</v>
      </c>
      <c r="L25" s="24"/>
      <c r="M25" s="22">
        <f t="shared" si="6"/>
        <v>231601.53000000026</v>
      </c>
    </row>
    <row r="26" spans="1:13" ht="13.8" x14ac:dyDescent="0.3">
      <c r="A26" s="18"/>
      <c r="B26" s="19" t="s">
        <v>40</v>
      </c>
      <c r="C26" s="20">
        <v>609030</v>
      </c>
      <c r="D26" s="21">
        <v>55390.15</v>
      </c>
      <c r="E26" s="21">
        <v>664420.15</v>
      </c>
      <c r="F26" s="22"/>
      <c r="G26" s="23">
        <v>608205.97</v>
      </c>
      <c r="H26" s="21">
        <v>56214.18</v>
      </c>
      <c r="I26" s="23">
        <v>25188.120000000003</v>
      </c>
      <c r="J26" s="24"/>
      <c r="K26" s="20">
        <v>9937.36</v>
      </c>
      <c r="L26" s="24"/>
      <c r="M26" s="22">
        <f>I26-K26</f>
        <v>15250.760000000002</v>
      </c>
    </row>
    <row r="27" spans="1:13" ht="13.8" x14ac:dyDescent="0.3">
      <c r="A27" s="18"/>
      <c r="B27" s="19" t="s">
        <v>41</v>
      </c>
      <c r="C27" s="20">
        <v>31983049</v>
      </c>
      <c r="D27" s="21">
        <v>72095904.130000055</v>
      </c>
      <c r="E27" s="21">
        <v>104078953.1300001</v>
      </c>
      <c r="F27" s="22"/>
      <c r="G27" s="23">
        <v>71923495.000000045</v>
      </c>
      <c r="H27" s="21">
        <v>28125646.220000003</v>
      </c>
      <c r="I27" s="23">
        <v>4700415.3899999997</v>
      </c>
      <c r="J27" s="24"/>
      <c r="K27" s="20">
        <v>3321111.3199999994</v>
      </c>
      <c r="L27" s="24"/>
      <c r="M27" s="22">
        <f t="shared" si="6"/>
        <v>1379304.0700000003</v>
      </c>
    </row>
    <row r="28" spans="1:13" ht="13.8" x14ac:dyDescent="0.3">
      <c r="A28" s="18"/>
      <c r="B28" s="19" t="s">
        <v>42</v>
      </c>
      <c r="C28" s="20">
        <v>4264758</v>
      </c>
      <c r="D28" s="21">
        <v>5116834.82</v>
      </c>
      <c r="E28" s="21">
        <v>9381592.8200000003</v>
      </c>
      <c r="F28" s="22"/>
      <c r="G28" s="23">
        <v>7878349.4199999999</v>
      </c>
      <c r="H28" s="21">
        <v>1502562.6799999997</v>
      </c>
      <c r="I28" s="23">
        <v>33530.5</v>
      </c>
      <c r="J28" s="24"/>
      <c r="K28" s="20">
        <v>21785.350000000002</v>
      </c>
      <c r="L28" s="24"/>
      <c r="M28" s="22">
        <f t="shared" si="6"/>
        <v>11745.149999999998</v>
      </c>
    </row>
    <row r="29" spans="1:13" s="55" customFormat="1" x14ac:dyDescent="0.25">
      <c r="A29" s="64" t="s">
        <v>44</v>
      </c>
      <c r="B29" s="28"/>
      <c r="C29" s="29">
        <f>SUM(C22:C28)</f>
        <v>59190668</v>
      </c>
      <c r="D29" s="29">
        <f t="shared" ref="D29:E29" si="7">SUM(D22:D28)</f>
        <v>107490126.17000005</v>
      </c>
      <c r="E29" s="29">
        <f t="shared" si="7"/>
        <v>166680794.17000011</v>
      </c>
      <c r="F29" s="30">
        <f>+E29/$E$38</f>
        <v>0.3187024265279545</v>
      </c>
      <c r="G29" s="48">
        <f t="shared" ref="G29" si="8">SUM(G22:G28)</f>
        <v>100541033.93000005</v>
      </c>
      <c r="H29" s="29">
        <f>SUM(H22:H28)</f>
        <v>53686236.330000006</v>
      </c>
      <c r="I29" s="31">
        <f>SUM(I22:I28)</f>
        <v>6864182.2699999996</v>
      </c>
      <c r="J29" s="32">
        <f>+I29/E29</f>
        <v>4.1181602860609859E-2</v>
      </c>
      <c r="K29" s="33">
        <f>SUM(K22:K28)</f>
        <v>5044582.8099999987</v>
      </c>
      <c r="L29" s="32">
        <f>+K29/I29</f>
        <v>0.73491387780412176</v>
      </c>
      <c r="M29" s="29">
        <f>SUM(M22:M28)</f>
        <v>1819599.4600000004</v>
      </c>
    </row>
    <row r="30" spans="1:13" ht="13.8" x14ac:dyDescent="0.3">
      <c r="A30" s="65" t="s">
        <v>43</v>
      </c>
      <c r="B30" s="19" t="s">
        <v>45</v>
      </c>
      <c r="C30" s="21">
        <v>0</v>
      </c>
      <c r="D30" s="23">
        <v>0</v>
      </c>
      <c r="E30" s="21">
        <v>0</v>
      </c>
      <c r="F30" s="22"/>
      <c r="G30" s="36">
        <v>0</v>
      </c>
      <c r="H30" s="12">
        <v>0</v>
      </c>
      <c r="I30" s="23">
        <v>0</v>
      </c>
      <c r="J30" s="24"/>
      <c r="K30" s="20">
        <v>0</v>
      </c>
      <c r="L30" s="24"/>
      <c r="M30" s="22">
        <f t="shared" ref="M30:M34" si="9">I30-K30</f>
        <v>0</v>
      </c>
    </row>
    <row r="31" spans="1:13" ht="13.8" x14ac:dyDescent="0.3">
      <c r="A31" s="53"/>
      <c r="B31" s="19" t="s">
        <v>46</v>
      </c>
      <c r="C31" s="21">
        <v>1477500</v>
      </c>
      <c r="D31" s="23">
        <v>2571105.7799999998</v>
      </c>
      <c r="E31" s="21">
        <v>4048605.78</v>
      </c>
      <c r="F31" s="22"/>
      <c r="G31" s="36">
        <v>4048605.78</v>
      </c>
      <c r="H31" s="21">
        <v>13821.2</v>
      </c>
      <c r="I31" s="23">
        <v>13821.2</v>
      </c>
      <c r="J31" s="24"/>
      <c r="K31" s="20">
        <v>0</v>
      </c>
      <c r="L31" s="24"/>
      <c r="M31" s="22">
        <f t="shared" si="9"/>
        <v>13821.2</v>
      </c>
    </row>
    <row r="32" spans="1:13" ht="13.8" x14ac:dyDescent="0.3">
      <c r="A32" s="53"/>
      <c r="B32" s="19" t="s">
        <v>47</v>
      </c>
      <c r="C32" s="21">
        <v>0</v>
      </c>
      <c r="D32" s="23">
        <v>75000</v>
      </c>
      <c r="E32" s="21">
        <v>75000</v>
      </c>
      <c r="F32" s="22"/>
      <c r="G32" s="36">
        <v>61178.8</v>
      </c>
      <c r="H32" s="21">
        <v>46901.64</v>
      </c>
      <c r="I32" s="23">
        <v>19892.8</v>
      </c>
      <c r="J32" s="24"/>
      <c r="K32" s="20">
        <v>13821.2</v>
      </c>
      <c r="L32" s="24"/>
      <c r="M32" s="22">
        <f t="shared" si="9"/>
        <v>6071.5999999999985</v>
      </c>
    </row>
    <row r="33" spans="1:13" ht="13.8" x14ac:dyDescent="0.3">
      <c r="A33" s="53"/>
      <c r="B33" s="19" t="s">
        <v>48</v>
      </c>
      <c r="C33" s="21">
        <v>0</v>
      </c>
      <c r="D33" s="23">
        <v>236598.18</v>
      </c>
      <c r="E33" s="21">
        <v>236598.18</v>
      </c>
      <c r="F33" s="22"/>
      <c r="G33" s="36">
        <v>21554.260000000002</v>
      </c>
      <c r="H33" s="21">
        <v>81596.800000000003</v>
      </c>
      <c r="I33" s="23">
        <v>0</v>
      </c>
      <c r="J33" s="24"/>
      <c r="K33" s="20">
        <v>19892.8</v>
      </c>
      <c r="L33" s="24"/>
      <c r="M33" s="22">
        <f t="shared" si="9"/>
        <v>-19892.8</v>
      </c>
    </row>
    <row r="34" spans="1:13" ht="13.8" x14ac:dyDescent="0.3">
      <c r="A34" s="53"/>
      <c r="B34" s="19" t="s">
        <v>50</v>
      </c>
      <c r="C34" s="21">
        <v>0</v>
      </c>
      <c r="D34" s="23">
        <v>498165.8</v>
      </c>
      <c r="E34" s="21">
        <v>498165.8</v>
      </c>
      <c r="F34" s="22"/>
      <c r="G34" s="36">
        <v>416569</v>
      </c>
      <c r="H34" s="26">
        <v>0</v>
      </c>
      <c r="I34" s="23">
        <v>0</v>
      </c>
      <c r="J34" s="24"/>
      <c r="K34" s="20">
        <v>0</v>
      </c>
      <c r="L34" s="24"/>
      <c r="M34" s="22">
        <f t="shared" si="9"/>
        <v>0</v>
      </c>
    </row>
    <row r="35" spans="1:13" x14ac:dyDescent="0.25">
      <c r="A35" s="66" t="s">
        <v>51</v>
      </c>
      <c r="B35" s="47"/>
      <c r="C35" s="29">
        <f>SUM(C30:C34)</f>
        <v>1477500</v>
      </c>
      <c r="D35" s="29">
        <f>SUM(D30:D34)</f>
        <v>3380869.76</v>
      </c>
      <c r="E35" s="29">
        <f>SUM(E30:E34)</f>
        <v>4858369.76</v>
      </c>
      <c r="F35" s="30">
        <f>+E35/$E$38</f>
        <v>9.2894579678017807E-3</v>
      </c>
      <c r="G35" s="48">
        <f>SUM(G30:G34)</f>
        <v>4547907.84</v>
      </c>
      <c r="H35" s="29">
        <f>SUM(H30:H34)</f>
        <v>142319.64000000001</v>
      </c>
      <c r="I35" s="31">
        <f>SUM(I30:I34)</f>
        <v>33714</v>
      </c>
      <c r="J35" s="32">
        <f>+I35/E35</f>
        <v>6.9393647798433522E-3</v>
      </c>
      <c r="K35" s="33">
        <f>SUM(K30:K34)</f>
        <v>33714</v>
      </c>
      <c r="L35" s="32">
        <v>0</v>
      </c>
      <c r="M35" s="67">
        <f>SUM(M30:M34)</f>
        <v>0</v>
      </c>
    </row>
    <row r="36" spans="1:13" ht="13.8" x14ac:dyDescent="0.3">
      <c r="A36" s="68" t="s">
        <v>49</v>
      </c>
      <c r="B36" s="35" t="s">
        <v>53</v>
      </c>
      <c r="C36" s="21">
        <v>1133130</v>
      </c>
      <c r="D36" s="22">
        <v>0</v>
      </c>
      <c r="E36" s="21">
        <v>1133130</v>
      </c>
      <c r="F36" s="45"/>
      <c r="G36" s="36">
        <v>1133130</v>
      </c>
      <c r="H36" s="62">
        <v>0</v>
      </c>
      <c r="I36" s="69">
        <v>0</v>
      </c>
      <c r="J36" s="24"/>
      <c r="K36" s="70">
        <v>0</v>
      </c>
      <c r="L36" s="24"/>
      <c r="M36" s="51">
        <f>I36-K36</f>
        <v>0</v>
      </c>
    </row>
    <row r="37" spans="1:13" x14ac:dyDescent="0.25">
      <c r="A37" s="46" t="s">
        <v>54</v>
      </c>
      <c r="B37" s="47"/>
      <c r="C37" s="49">
        <f>SUM(C36)</f>
        <v>1133130</v>
      </c>
      <c r="D37" s="67">
        <f t="shared" ref="D37:E37" si="10">SUM(D36)</f>
        <v>0</v>
      </c>
      <c r="E37" s="67">
        <f t="shared" si="10"/>
        <v>1133130</v>
      </c>
      <c r="F37" s="71">
        <f>+E37/$E$38</f>
        <v>2.1666040311956888E-3</v>
      </c>
      <c r="G37" s="72">
        <f t="shared" ref="G37:I37" si="11">SUM(G36)</f>
        <v>1133130</v>
      </c>
      <c r="H37" s="67">
        <f t="shared" si="11"/>
        <v>0</v>
      </c>
      <c r="I37" s="73">
        <f t="shared" si="11"/>
        <v>0</v>
      </c>
      <c r="J37" s="74">
        <f>+I37/E37</f>
        <v>0</v>
      </c>
      <c r="K37" s="75">
        <f>SUM(K36)</f>
        <v>0</v>
      </c>
      <c r="L37" s="74">
        <v>0</v>
      </c>
      <c r="M37" s="67">
        <f>SUM(M36)</f>
        <v>0</v>
      </c>
    </row>
    <row r="38" spans="1:13" x14ac:dyDescent="0.25">
      <c r="A38" s="76" t="s">
        <v>52</v>
      </c>
      <c r="B38" s="77"/>
      <c r="C38" s="49">
        <f>SUM(C37,C35,C29,C21,C16,C11,C6)</f>
        <v>372154373</v>
      </c>
      <c r="D38" s="49">
        <f>SUM(D37,D35,D29,D21,D16,D11,D6)</f>
        <v>150843823.11000007</v>
      </c>
      <c r="E38" s="49">
        <f>SUM(E37,E35,E29,E21,E16,E11,E6)</f>
        <v>522998196.11000025</v>
      </c>
      <c r="F38" s="71">
        <f>SUM(F1:F37)</f>
        <v>0.99999999999999989</v>
      </c>
      <c r="G38" s="78">
        <f>SUM(G37,G35,G29,G21,G16,G11,G6)</f>
        <v>169407966.39000005</v>
      </c>
      <c r="H38" s="49">
        <f>SUM(H37,H35,H29,H21,H16,H11,H6)</f>
        <v>322771361.55000001</v>
      </c>
      <c r="I38" s="79">
        <f>SUM(I37,I35,I29,I21,I16,I11,I6)</f>
        <v>72518997.220000565</v>
      </c>
      <c r="J38" s="80">
        <f>+I38/E38</f>
        <v>0.13866012877174039</v>
      </c>
      <c r="K38" s="79">
        <f>SUM(K37,K35,K29,K21,K16,K11,K6)</f>
        <v>61196376.340000555</v>
      </c>
      <c r="L38" s="81">
        <f>+K38/I38</f>
        <v>0.84386683056784939</v>
      </c>
      <c r="M38" s="49">
        <f>SUM(M37,M35,M29,M21,M16,M11,M6)</f>
        <v>11322620.880000008</v>
      </c>
    </row>
    <row r="40" spans="1:13" x14ac:dyDescent="0.25">
      <c r="A40" s="25"/>
      <c r="B40" s="17"/>
      <c r="C40" s="17"/>
      <c r="D40" s="17"/>
      <c r="E40" s="17"/>
      <c r="F40" s="17"/>
      <c r="G40" s="17"/>
      <c r="H40" s="17"/>
      <c r="I40" s="17"/>
    </row>
    <row r="41" spans="1:13" x14ac:dyDescent="0.25">
      <c r="A41" s="16"/>
      <c r="B41" s="17"/>
      <c r="C41" s="17"/>
      <c r="D41" s="17"/>
      <c r="E41" s="17"/>
      <c r="F41" s="17"/>
      <c r="G41" s="17"/>
      <c r="H41" s="17"/>
      <c r="I41" s="17"/>
    </row>
    <row r="42" spans="1:13" x14ac:dyDescent="0.25">
      <c r="A42" s="25"/>
      <c r="B42" s="17"/>
      <c r="C42" s="17"/>
      <c r="D42" s="17"/>
      <c r="E42" s="17"/>
      <c r="F42" s="17"/>
      <c r="G42" s="17"/>
      <c r="H42" s="17"/>
      <c r="I42" s="17"/>
    </row>
    <row r="43" spans="1:13" x14ac:dyDescent="0.25">
      <c r="A43" s="25"/>
      <c r="B43" s="17"/>
      <c r="C43" s="17"/>
      <c r="D43" s="17"/>
      <c r="E43" s="17"/>
      <c r="F43" s="17"/>
      <c r="G43" s="17"/>
      <c r="H43" s="17"/>
      <c r="I43" s="17"/>
    </row>
    <row r="44" spans="1:13" x14ac:dyDescent="0.25">
      <c r="A44" s="25"/>
      <c r="B44" s="17"/>
      <c r="C44" s="17"/>
      <c r="D44" s="17"/>
      <c r="E44" s="17"/>
      <c r="F44" s="17"/>
      <c r="G44" s="17"/>
      <c r="H44" s="17"/>
      <c r="I44" s="17"/>
    </row>
    <row r="45" spans="1:13" x14ac:dyDescent="0.25">
      <c r="A45" s="16"/>
      <c r="B45" s="17"/>
      <c r="C45" s="17"/>
      <c r="D45" s="17"/>
      <c r="E45" s="17"/>
      <c r="F45" s="17"/>
      <c r="G45" s="17"/>
      <c r="H45" s="17"/>
      <c r="I45" s="17"/>
    </row>
    <row r="46" spans="1:13" x14ac:dyDescent="0.25">
      <c r="A46" s="25"/>
      <c r="B46" s="17"/>
      <c r="C46" s="17"/>
      <c r="D46" s="17"/>
      <c r="E46" s="17"/>
      <c r="F46" s="17"/>
      <c r="G46" s="17"/>
      <c r="H46" s="17"/>
      <c r="I46" s="17"/>
    </row>
    <row r="47" spans="1:13" x14ac:dyDescent="0.25">
      <c r="A47" s="25"/>
      <c r="B47" s="17"/>
      <c r="C47" s="17"/>
      <c r="D47" s="17"/>
      <c r="E47" s="17"/>
      <c r="F47" s="17"/>
      <c r="G47" s="17"/>
      <c r="H47" s="17"/>
      <c r="I47" s="17"/>
    </row>
    <row r="48" spans="1:13" x14ac:dyDescent="0.25">
      <c r="A48" s="25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25"/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16"/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25"/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25"/>
      <c r="B52" s="17"/>
      <c r="C52" s="17"/>
      <c r="D52" s="17"/>
      <c r="E52" s="17"/>
      <c r="F52" s="17"/>
      <c r="G52" s="17"/>
      <c r="H52" s="17"/>
      <c r="I52" s="17"/>
    </row>
    <row r="53" spans="1:9" x14ac:dyDescent="0.25">
      <c r="A53" s="25"/>
      <c r="B53" s="17"/>
      <c r="C53" s="17"/>
      <c r="D53" s="17"/>
      <c r="E53" s="17"/>
      <c r="F53" s="17"/>
      <c r="G53" s="17"/>
      <c r="H53" s="17"/>
      <c r="I53" s="17"/>
    </row>
    <row r="54" spans="1:9" x14ac:dyDescent="0.25">
      <c r="A54" s="25"/>
      <c r="B54" s="17"/>
      <c r="C54" s="17"/>
      <c r="D54" s="17"/>
      <c r="E54" s="17"/>
      <c r="F54" s="17"/>
      <c r="G54" s="17"/>
      <c r="H54" s="17"/>
      <c r="I54" s="17"/>
    </row>
    <row r="55" spans="1:9" x14ac:dyDescent="0.25">
      <c r="A55" s="16"/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25"/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25"/>
      <c r="B57" s="17"/>
      <c r="C57" s="17"/>
      <c r="D57" s="17"/>
      <c r="E57" s="17"/>
      <c r="F57" s="17"/>
      <c r="G57" s="17"/>
      <c r="H57" s="17"/>
      <c r="I57" s="17"/>
    </row>
    <row r="58" spans="1:9" x14ac:dyDescent="0.25">
      <c r="A58" s="25"/>
      <c r="B58" s="17"/>
      <c r="C58" s="17"/>
      <c r="D58" s="17"/>
      <c r="E58" s="17"/>
      <c r="F58" s="17"/>
      <c r="G58" s="17"/>
      <c r="H58" s="17"/>
      <c r="I58" s="17"/>
    </row>
    <row r="59" spans="1:9" x14ac:dyDescent="0.25">
      <c r="A59" s="25"/>
      <c r="B59" s="17"/>
      <c r="C59" s="17"/>
      <c r="D59" s="17"/>
      <c r="E59" s="17"/>
      <c r="F59" s="17"/>
      <c r="G59" s="17"/>
      <c r="H59" s="17"/>
      <c r="I59" s="17"/>
    </row>
    <row r="60" spans="1:9" x14ac:dyDescent="0.25">
      <c r="A60" s="25"/>
      <c r="B60" s="17"/>
      <c r="C60" s="17"/>
      <c r="D60" s="17"/>
      <c r="E60" s="17"/>
      <c r="F60" s="17"/>
      <c r="G60" s="17"/>
      <c r="H60" s="17"/>
      <c r="I60" s="17"/>
    </row>
    <row r="61" spans="1:9" x14ac:dyDescent="0.25">
      <c r="A61" s="25"/>
      <c r="B61" s="17"/>
      <c r="C61" s="17"/>
      <c r="D61" s="17"/>
      <c r="E61" s="17"/>
      <c r="F61" s="17"/>
      <c r="G61" s="17"/>
      <c r="H61" s="17"/>
      <c r="I61" s="17"/>
    </row>
    <row r="62" spans="1:9" x14ac:dyDescent="0.25">
      <c r="A62" s="25"/>
      <c r="B62" s="17"/>
      <c r="C62" s="17"/>
      <c r="D62" s="17"/>
      <c r="E62" s="17"/>
      <c r="F62" s="17"/>
      <c r="G62" s="17"/>
      <c r="H62" s="17"/>
      <c r="I62" s="17"/>
    </row>
    <row r="63" spans="1:9" x14ac:dyDescent="0.25">
      <c r="A63" s="16"/>
      <c r="B63" s="17"/>
      <c r="C63" s="17"/>
      <c r="D63" s="17"/>
      <c r="E63" s="17"/>
      <c r="F63" s="17"/>
      <c r="G63" s="17"/>
      <c r="H63" s="17"/>
      <c r="I63" s="17"/>
    </row>
    <row r="64" spans="1:9" x14ac:dyDescent="0.25">
      <c r="A64" s="25"/>
      <c r="B64" s="17"/>
      <c r="C64" s="17"/>
      <c r="D64" s="17"/>
      <c r="E64" s="17"/>
      <c r="F64" s="17"/>
      <c r="G64" s="17"/>
      <c r="H64" s="17"/>
      <c r="I64" s="17"/>
    </row>
    <row r="65" spans="1:9" x14ac:dyDescent="0.25">
      <c r="A65" s="25"/>
      <c r="B65" s="17"/>
      <c r="C65" s="17"/>
      <c r="D65" s="17"/>
      <c r="E65" s="17"/>
      <c r="F65" s="17"/>
      <c r="G65" s="17"/>
      <c r="H65" s="17"/>
      <c r="I65" s="17"/>
    </row>
    <row r="66" spans="1:9" x14ac:dyDescent="0.25">
      <c r="A66" s="25"/>
      <c r="B66" s="17"/>
      <c r="C66" s="17"/>
      <c r="D66" s="17"/>
      <c r="E66" s="17"/>
      <c r="F66" s="17"/>
      <c r="G66" s="17"/>
      <c r="H66" s="17"/>
      <c r="I66" s="17"/>
    </row>
    <row r="67" spans="1:9" x14ac:dyDescent="0.25">
      <c r="A67" s="25"/>
      <c r="B67" s="17"/>
      <c r="C67" s="17"/>
      <c r="D67" s="17"/>
      <c r="E67" s="17"/>
      <c r="F67" s="17"/>
      <c r="G67" s="17"/>
      <c r="H67" s="17"/>
      <c r="I67" s="17"/>
    </row>
    <row r="68" spans="1:9" x14ac:dyDescent="0.25">
      <c r="A68" s="25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6"/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25"/>
      <c r="B70" s="17"/>
      <c r="C70" s="17"/>
      <c r="D70" s="17"/>
      <c r="E70" s="17"/>
      <c r="F70" s="17"/>
      <c r="G70" s="17"/>
      <c r="H70" s="17"/>
      <c r="I70" s="17"/>
    </row>
    <row r="71" spans="1:9" x14ac:dyDescent="0.25">
      <c r="A71" s="16"/>
      <c r="B71" s="17"/>
      <c r="C71" s="17"/>
      <c r="D71" s="17"/>
      <c r="E71" s="17"/>
      <c r="F71" s="17"/>
      <c r="G71" s="17"/>
      <c r="H71" s="17"/>
      <c r="I71" s="17"/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 xml:space="preserve">&amp;C&amp;"-,Negrita"ESTAT D'EXECUCIÓ DEL PRESSUPOST DE DESPESES PER CAPITOL I ARTICLES&amp;R&amp;"-,Negrita"31-03-2019
</oddHeader>
    <oddFooter>&amp;Ra]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DINAMICA (UV)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2019-04-11T11:46:38Z</cp:lastPrinted>
  <dcterms:created xsi:type="dcterms:W3CDTF">2019-04-11T07:27:44Z</dcterms:created>
  <dcterms:modified xsi:type="dcterms:W3CDTF">2019-04-15T12:09:39Z</dcterms:modified>
</cp:coreProperties>
</file>