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bookViews>
    <workbookView xWindow="0" yWindow="0" windowWidth="28620" windowHeight="11220"/>
  </bookViews>
  <sheets>
    <sheet name="INGRESOS" sheetId="1" r:id="rId1"/>
  </sheets>
  <definedNames>
    <definedName name="_xlnm.Print_Area" localSheetId="0">INGRESOS!$A$1:$K$40</definedName>
    <definedName name="borrar" localSheetId="0">#REF!</definedName>
    <definedName name="borrar">#REF!</definedName>
    <definedName name="borrarrrrr">#REF!</definedName>
    <definedName name="ingresos" localSheetId="0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 localSheetId="0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I37" i="1"/>
  <c r="J37" i="1" s="1"/>
  <c r="G37" i="1"/>
  <c r="E37" i="1"/>
  <c r="D37" i="1"/>
  <c r="D38" i="1" s="1"/>
  <c r="C37" i="1"/>
  <c r="C38" i="1" s="1"/>
  <c r="K35" i="1"/>
  <c r="H35" i="1"/>
  <c r="E35" i="1"/>
  <c r="D35" i="1"/>
  <c r="C35" i="1"/>
  <c r="K33" i="1"/>
  <c r="I33" i="1"/>
  <c r="J33" i="1" s="1"/>
  <c r="G33" i="1"/>
  <c r="H33" i="1" s="1"/>
  <c r="E33" i="1"/>
  <c r="D33" i="1"/>
  <c r="C33" i="1"/>
  <c r="K26" i="1"/>
  <c r="I26" i="1"/>
  <c r="G26" i="1"/>
  <c r="E26" i="1"/>
  <c r="D26" i="1"/>
  <c r="C26" i="1"/>
  <c r="K24" i="1"/>
  <c r="I24" i="1"/>
  <c r="J24" i="1" s="1"/>
  <c r="G24" i="1"/>
  <c r="H24" i="1" s="1"/>
  <c r="E24" i="1"/>
  <c r="D24" i="1"/>
  <c r="C24" i="1"/>
  <c r="H20" i="1"/>
  <c r="G20" i="1"/>
  <c r="E20" i="1"/>
  <c r="D20" i="1"/>
  <c r="C20" i="1"/>
  <c r="I16" i="1"/>
  <c r="K16" i="1" s="1"/>
  <c r="K20" i="1" s="1"/>
  <c r="K13" i="1"/>
  <c r="K38" i="1" s="1"/>
  <c r="I13" i="1"/>
  <c r="J13" i="1" s="1"/>
  <c r="G13" i="1"/>
  <c r="G38" i="1" s="1"/>
  <c r="E13" i="1"/>
  <c r="D13" i="1"/>
  <c r="C13" i="1"/>
  <c r="I11" i="1"/>
  <c r="G11" i="1"/>
  <c r="F37" i="1" l="1"/>
  <c r="F13" i="1"/>
  <c r="F24" i="1"/>
  <c r="H38" i="1"/>
  <c r="H13" i="1"/>
  <c r="I20" i="1"/>
  <c r="E38" i="1"/>
  <c r="J20" i="1" l="1"/>
  <c r="I38" i="1"/>
  <c r="J38" i="1" s="1"/>
  <c r="F35" i="1"/>
  <c r="F26" i="1"/>
  <c r="F33" i="1"/>
  <c r="F20" i="1"/>
  <c r="F38" i="1" s="1"/>
</calcChain>
</file>

<file path=xl/sharedStrings.xml><?xml version="1.0" encoding="utf-8"?>
<sst xmlns="http://schemas.openxmlformats.org/spreadsheetml/2006/main" count="53" uniqueCount="50">
  <si>
    <t>ESTAT D'EXECUCIÓ DEL PRESSUPOST D'INGRESSOS PER CAPITOL I ARTICLES</t>
  </si>
  <si>
    <t xml:space="preserve"> a 30/06/2019</t>
  </si>
  <si>
    <t>CAP</t>
  </si>
  <si>
    <t>ARTICLE</t>
  </si>
  <si>
    <t>PRESSUPOST 
INICIAL</t>
  </si>
  <si>
    <t>MODIFICACIONS</t>
  </si>
  <si>
    <t>PRESSUPOST 
FINAL
a</t>
  </si>
  <si>
    <t>DRETS RECONEGUTS NETS
b</t>
  </si>
  <si>
    <t>%
execució
b / a (*)</t>
  </si>
  <si>
    <t>RECAPTACIÓ 
NETA
c</t>
  </si>
  <si>
    <t>%
complim.
c / b</t>
  </si>
  <si>
    <t>DRETS PDTS. 
COBRAMENT A 
30-06-19</t>
  </si>
  <si>
    <t>3</t>
  </si>
  <si>
    <t>30   Venda de béns</t>
  </si>
  <si>
    <t>31   Prestacions de serveis</t>
  </si>
  <si>
    <t>34   Taxes acadèmiques</t>
  </si>
  <si>
    <t>39   Altres ingressos</t>
  </si>
  <si>
    <t>Total cap. 3  Taxes i altres ingressos</t>
  </si>
  <si>
    <t>4</t>
  </si>
  <si>
    <t>40   Transf. corrents de l'Estat</t>
  </si>
  <si>
    <t>41   Transf. corr. d'organismes autònoms</t>
  </si>
  <si>
    <t>44   Transf. corr. d'ens territorials</t>
  </si>
  <si>
    <t>45   Transf. corr. d'altres ens públics</t>
  </si>
  <si>
    <t>48   Transf. corrents d'instituc. sense finalitat lucre</t>
  </si>
  <si>
    <t>49  Transf. corrents de l'exterior</t>
  </si>
  <si>
    <t>Total cap. 4  Transferències corrents</t>
  </si>
  <si>
    <t>50  Interessos</t>
  </si>
  <si>
    <t>52   Altres rendes</t>
  </si>
  <si>
    <t>55   Concesions i altres productes</t>
  </si>
  <si>
    <t>Total cap. 5  Ingressos patrimonials</t>
  </si>
  <si>
    <t>6</t>
  </si>
  <si>
    <t>66 D'altre immobilitzat material</t>
  </si>
  <si>
    <t>Total cap.6  Alienacio d'inversions</t>
  </si>
  <si>
    <t>-</t>
  </si>
  <si>
    <t>7</t>
  </si>
  <si>
    <t>70   Transf. cap. de l'administració de l'estat</t>
  </si>
  <si>
    <t>74   Transf. cap. de l'administració de la GV</t>
  </si>
  <si>
    <t>75  Transf. cap. d'altres CC. AA.</t>
  </si>
  <si>
    <t>76   Transf. cap. de Corporacions Locals</t>
  </si>
  <si>
    <t>78   Transf. cap. d'institucions sense finalitat lucre</t>
  </si>
  <si>
    <t>79   Transf. cap. de l'exterior</t>
  </si>
  <si>
    <t>Total cap. 7  Transferències de capital</t>
  </si>
  <si>
    <t>8</t>
  </si>
  <si>
    <t>85   Romanents de tresoreria</t>
  </si>
  <si>
    <t>Total cap. 8  Actius financers</t>
  </si>
  <si>
    <t>9</t>
  </si>
  <si>
    <t>91   Préstecs d'ens del sector públic</t>
  </si>
  <si>
    <t>Total cap. 9  Passius financers</t>
  </si>
  <si>
    <t>Total general</t>
  </si>
  <si>
    <t>(*) Sense  considerar en el grau d'execució l'article 85-Romanent de tresoreria, que no pot tindre drets reconeguts en l'exercici.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</si>
</sst>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164" fontId="4" fillId="2" borderId="3" xfId="2" applyNumberFormat="1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5" fillId="0" borderId="0" xfId="2" applyFont="1"/>
    <xf numFmtId="0" fontId="5" fillId="0" borderId="4" xfId="2" applyFont="1" applyBorder="1" applyAlignment="1">
      <alignment horizontal="center"/>
    </xf>
    <xf numFmtId="0" fontId="5" fillId="0" borderId="5" xfId="2" applyFont="1" applyBorder="1"/>
    <xf numFmtId="164" fontId="5" fillId="0" borderId="4" xfId="2" applyNumberFormat="1" applyFont="1" applyBorder="1"/>
    <xf numFmtId="164" fontId="5" fillId="0" borderId="6" xfId="2" applyNumberFormat="1" applyFont="1" applyBorder="1"/>
    <xf numFmtId="164" fontId="5" fillId="0" borderId="7" xfId="2" applyNumberFormat="1" applyFont="1" applyBorder="1"/>
    <xf numFmtId="164" fontId="5" fillId="0" borderId="4" xfId="2" applyNumberFormat="1" applyFont="1" applyBorder="1" applyAlignment="1">
      <alignment horizontal="center"/>
    </xf>
    <xf numFmtId="164" fontId="5" fillId="0" borderId="0" xfId="2" applyNumberFormat="1" applyFont="1"/>
    <xf numFmtId="0" fontId="5" fillId="0" borderId="8" xfId="2" applyFont="1" applyBorder="1" applyAlignment="1">
      <alignment horizontal="center"/>
    </xf>
    <xf numFmtId="0" fontId="5" fillId="0" borderId="9" xfId="2" applyFont="1" applyBorder="1"/>
    <xf numFmtId="164" fontId="5" fillId="0" borderId="10" xfId="2" applyNumberFormat="1" applyFont="1" applyBorder="1"/>
    <xf numFmtId="164" fontId="5" fillId="0" borderId="6" xfId="2" applyNumberFormat="1" applyFont="1" applyBorder="1" applyAlignment="1">
      <alignment horizontal="center"/>
    </xf>
    <xf numFmtId="0" fontId="4" fillId="2" borderId="3" xfId="2" applyFont="1" applyFill="1" applyBorder="1"/>
    <xf numFmtId="0" fontId="4" fillId="2" borderId="2" xfId="2" applyFont="1" applyFill="1" applyBorder="1"/>
    <xf numFmtId="164" fontId="5" fillId="2" borderId="1" xfId="2" applyNumberFormat="1" applyFont="1" applyFill="1" applyBorder="1"/>
    <xf numFmtId="164" fontId="5" fillId="2" borderId="2" xfId="2" applyNumberFormat="1" applyFont="1" applyFill="1" applyBorder="1"/>
    <xf numFmtId="9" fontId="4" fillId="2" borderId="1" xfId="1" applyFont="1" applyFill="1" applyBorder="1" applyAlignment="1">
      <alignment horizontal="center"/>
    </xf>
    <xf numFmtId="9" fontId="4" fillId="2" borderId="1" xfId="1" applyNumberFormat="1" applyFont="1" applyFill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9" xfId="2" applyFont="1" applyBorder="1" applyAlignment="1">
      <alignment horizontal="left"/>
    </xf>
    <xf numFmtId="164" fontId="5" fillId="0" borderId="10" xfId="2" applyNumberFormat="1" applyFont="1" applyBorder="1" applyAlignment="1">
      <alignment horizontal="center"/>
    </xf>
    <xf numFmtId="9" fontId="5" fillId="0" borderId="6" xfId="2" applyNumberFormat="1" applyFont="1" applyBorder="1" applyAlignment="1">
      <alignment horizontal="center"/>
    </xf>
    <xf numFmtId="0" fontId="5" fillId="0" borderId="8" xfId="2" applyFont="1" applyBorder="1"/>
    <xf numFmtId="0" fontId="4" fillId="2" borderId="11" xfId="2" applyFont="1" applyFill="1" applyBorder="1"/>
    <xf numFmtId="0" fontId="5" fillId="0" borderId="9" xfId="2" applyFont="1" applyBorder="1" applyAlignment="1">
      <alignment horizontal="center"/>
    </xf>
    <xf numFmtId="0" fontId="5" fillId="0" borderId="4" xfId="2" applyFont="1" applyBorder="1"/>
    <xf numFmtId="164" fontId="5" fillId="0" borderId="12" xfId="2" applyNumberFormat="1" applyFont="1" applyBorder="1"/>
    <xf numFmtId="0" fontId="5" fillId="0" borderId="12" xfId="2" applyFont="1" applyBorder="1" applyAlignment="1">
      <alignment horizontal="center"/>
    </xf>
    <xf numFmtId="164" fontId="5" fillId="0" borderId="1" xfId="2" applyNumberFormat="1" applyFont="1" applyBorder="1"/>
    <xf numFmtId="0" fontId="4" fillId="2" borderId="9" xfId="2" applyFont="1" applyFill="1" applyBorder="1"/>
    <xf numFmtId="0" fontId="5" fillId="0" borderId="1" xfId="2" applyFont="1" applyBorder="1" applyAlignment="1">
      <alignment horizontal="center"/>
    </xf>
    <xf numFmtId="164" fontId="5" fillId="0" borderId="13" xfId="2" applyNumberFormat="1" applyFont="1" applyBorder="1"/>
    <xf numFmtId="164" fontId="5" fillId="2" borderId="13" xfId="2" applyNumberFormat="1" applyFont="1" applyFill="1" applyBorder="1"/>
    <xf numFmtId="0" fontId="4" fillId="2" borderId="2" xfId="2" applyFont="1" applyFill="1" applyBorder="1" applyAlignment="1">
      <alignment horizontal="center"/>
    </xf>
    <xf numFmtId="164" fontId="4" fillId="2" borderId="14" xfId="2" applyNumberFormat="1" applyFont="1" applyFill="1" applyBorder="1"/>
    <xf numFmtId="164" fontId="4" fillId="2" borderId="15" xfId="2" applyNumberFormat="1" applyFont="1" applyFill="1" applyBorder="1"/>
    <xf numFmtId="164" fontId="4" fillId="2" borderId="16" xfId="2" applyNumberFormat="1" applyFont="1" applyFill="1" applyBorder="1"/>
    <xf numFmtId="9" fontId="4" fillId="2" borderId="1" xfId="1" applyNumberFormat="1" applyFont="1" applyFill="1" applyBorder="1" applyAlignment="1">
      <alignment horizontal="center" vertical="center"/>
    </xf>
    <xf numFmtId="164" fontId="4" fillId="2" borderId="17" xfId="2" applyNumberFormat="1" applyFont="1" applyFill="1" applyBorder="1"/>
    <xf numFmtId="0" fontId="5" fillId="3" borderId="0" xfId="2" applyFont="1" applyFill="1" applyAlignment="1">
      <alignment vertical="center"/>
    </xf>
    <xf numFmtId="0" fontId="5" fillId="3" borderId="0" xfId="2" applyFont="1" applyFill="1"/>
    <xf numFmtId="164" fontId="5" fillId="3" borderId="0" xfId="2" applyNumberFormat="1" applyFont="1" applyFill="1"/>
    <xf numFmtId="164" fontId="5" fillId="0" borderId="0" xfId="2" applyNumberFormat="1" applyFont="1" applyFill="1"/>
    <xf numFmtId="164" fontId="5" fillId="0" borderId="0" xfId="2" applyNumberFormat="1" applyFont="1" applyAlignment="1">
      <alignment horizontal="center"/>
    </xf>
    <xf numFmtId="164" fontId="2" fillId="0" borderId="0" xfId="2" applyNumberFormat="1" applyFont="1"/>
    <xf numFmtId="0" fontId="5" fillId="0" borderId="0" xfId="2" applyFont="1" applyAlignment="1">
      <alignment horizontal="center"/>
    </xf>
    <xf numFmtId="164" fontId="6" fillId="0" borderId="0" xfId="2" applyNumberFormat="1" applyFont="1"/>
    <xf numFmtId="164" fontId="5" fillId="0" borderId="0" xfId="2" applyNumberFormat="1" applyFont="1" applyAlignment="1">
      <alignment horizontal="left"/>
    </xf>
    <xf numFmtId="164" fontId="5" fillId="0" borderId="18" xfId="2" applyNumberFormat="1" applyFont="1" applyBorder="1"/>
    <xf numFmtId="0" fontId="5" fillId="0" borderId="0" xfId="2" applyFont="1" applyAlignment="1">
      <alignment horizontal="left"/>
    </xf>
    <xf numFmtId="0" fontId="5" fillId="0" borderId="0" xfId="2" quotePrefix="1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95252</xdr:rowOff>
    </xdr:from>
    <xdr:to>
      <xdr:col>2</xdr:col>
      <xdr:colOff>104775</xdr:colOff>
      <xdr:row>2</xdr:row>
      <xdr:rowOff>28576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95252"/>
          <a:ext cx="2533651" cy="257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zoomScaleNormal="100" workbookViewId="0">
      <selection activeCell="M7" sqref="M7"/>
    </sheetView>
  </sheetViews>
  <sheetFormatPr baseColWidth="10" defaultColWidth="11.44140625" defaultRowHeight="12" x14ac:dyDescent="0.25"/>
  <cols>
    <col min="1" max="1" width="3.5546875" style="9" customWidth="1"/>
    <col min="2" max="2" width="34.109375" style="54" customWidth="1"/>
    <col min="3" max="3" width="13.109375" style="9" customWidth="1"/>
    <col min="4" max="4" width="15.88671875" style="9" customWidth="1"/>
    <col min="5" max="5" width="12.88671875" style="9" customWidth="1"/>
    <col min="6" max="6" width="5" style="9" customWidth="1"/>
    <col min="7" max="7" width="14.44140625" style="9" customWidth="1"/>
    <col min="8" max="8" width="7.109375" style="9" customWidth="1"/>
    <col min="9" max="9" width="11.44140625" style="9" customWidth="1"/>
    <col min="10" max="10" width="8.109375" style="54" customWidth="1"/>
    <col min="11" max="11" width="11.88671875" style="9" customWidth="1"/>
    <col min="12" max="12" width="11.44140625" style="9" customWidth="1"/>
    <col min="13" max="13" width="14.33203125" style="9" customWidth="1"/>
    <col min="14" max="16384" width="11.44140625" style="9"/>
  </cols>
  <sheetData>
    <row r="1" spans="1:14" s="1" customFormat="1" ht="13.8" x14ac:dyDescent="0.3"/>
    <row r="2" spans="1:14" s="1" customFormat="1" ht="13.8" x14ac:dyDescent="0.3"/>
    <row r="3" spans="1:14" s="1" customFormat="1" ht="13.8" x14ac:dyDescent="0.3"/>
    <row r="4" spans="1:14" s="1" customFormat="1" ht="13.8" x14ac:dyDescent="0.3"/>
    <row r="5" spans="1:14" s="1" customFormat="1" ht="15.6" x14ac:dyDescent="0.3">
      <c r="E5" s="2" t="s">
        <v>0</v>
      </c>
    </row>
    <row r="6" spans="1:14" s="1" customFormat="1" ht="15.6" x14ac:dyDescent="0.3">
      <c r="E6" s="2" t="s">
        <v>1</v>
      </c>
    </row>
    <row r="8" spans="1:14" ht="44.25" customHeight="1" x14ac:dyDescent="0.25">
      <c r="A8" s="3" t="s">
        <v>2</v>
      </c>
      <c r="B8" s="4" t="s">
        <v>3</v>
      </c>
      <c r="C8" s="5" t="s">
        <v>4</v>
      </c>
      <c r="D8" s="6" t="s">
        <v>5</v>
      </c>
      <c r="E8" s="5" t="s">
        <v>6</v>
      </c>
      <c r="F8" s="7"/>
      <c r="G8" s="5" t="s">
        <v>7</v>
      </c>
      <c r="H8" s="8" t="s">
        <v>8</v>
      </c>
      <c r="I8" s="5" t="s">
        <v>9</v>
      </c>
      <c r="J8" s="5" t="s">
        <v>10</v>
      </c>
      <c r="K8" s="8" t="s">
        <v>11</v>
      </c>
    </row>
    <row r="9" spans="1:14" x14ac:dyDescent="0.25">
      <c r="A9" s="10" t="s">
        <v>12</v>
      </c>
      <c r="B9" s="11" t="s">
        <v>13</v>
      </c>
      <c r="C9" s="12">
        <v>478000</v>
      </c>
      <c r="D9" s="13">
        <v>147.68</v>
      </c>
      <c r="E9" s="13">
        <v>478147.68</v>
      </c>
      <c r="F9" s="14"/>
      <c r="G9" s="13">
        <v>208223.27</v>
      </c>
      <c r="H9" s="12"/>
      <c r="I9" s="13">
        <v>208163.27</v>
      </c>
      <c r="J9" s="15"/>
      <c r="K9" s="13">
        <v>60</v>
      </c>
      <c r="M9" s="16"/>
      <c r="N9" s="16"/>
    </row>
    <row r="10" spans="1:14" x14ac:dyDescent="0.25">
      <c r="A10" s="17"/>
      <c r="B10" s="18" t="s">
        <v>14</v>
      </c>
      <c r="C10" s="13">
        <v>12178600</v>
      </c>
      <c r="D10" s="13">
        <v>822143.60000000021</v>
      </c>
      <c r="E10" s="13">
        <v>13000743.6</v>
      </c>
      <c r="F10" s="19"/>
      <c r="G10" s="13">
        <v>7321202.4899999974</v>
      </c>
      <c r="H10" s="13"/>
      <c r="I10" s="13">
        <v>5358762.8100000005</v>
      </c>
      <c r="J10" s="20"/>
      <c r="K10" s="13">
        <v>1962439.6799999988</v>
      </c>
      <c r="M10" s="16"/>
      <c r="N10" s="16"/>
    </row>
    <row r="11" spans="1:14" x14ac:dyDescent="0.25">
      <c r="A11" s="17"/>
      <c r="B11" s="18" t="s">
        <v>15</v>
      </c>
      <c r="C11" s="13">
        <v>60011250</v>
      </c>
      <c r="D11" s="13">
        <v>564461.94000000006</v>
      </c>
      <c r="E11" s="13">
        <v>60575711.940000005</v>
      </c>
      <c r="F11" s="19"/>
      <c r="G11" s="13">
        <f>11457258.08+9720890</f>
        <v>21178148.079999998</v>
      </c>
      <c r="H11" s="13"/>
      <c r="I11" s="13">
        <f>10061931.89+9720890</f>
        <v>19782821.890000001</v>
      </c>
      <c r="J11" s="20"/>
      <c r="K11" s="13">
        <v>1395326.19</v>
      </c>
      <c r="M11" s="16"/>
      <c r="N11" s="16"/>
    </row>
    <row r="12" spans="1:14" x14ac:dyDescent="0.25">
      <c r="A12" s="17"/>
      <c r="B12" s="18" t="s">
        <v>16</v>
      </c>
      <c r="C12" s="13">
        <v>807000</v>
      </c>
      <c r="D12" s="13">
        <v>114535.85</v>
      </c>
      <c r="E12" s="13">
        <v>921535.85000000009</v>
      </c>
      <c r="F12" s="19"/>
      <c r="G12" s="13">
        <v>981327.08999999962</v>
      </c>
      <c r="H12" s="13"/>
      <c r="I12" s="13">
        <v>981327.08999999962</v>
      </c>
      <c r="J12" s="20"/>
      <c r="K12" s="13">
        <v>0</v>
      </c>
      <c r="M12" s="16"/>
      <c r="N12" s="16"/>
    </row>
    <row r="13" spans="1:14" x14ac:dyDescent="0.25">
      <c r="A13" s="21" t="s">
        <v>17</v>
      </c>
      <c r="B13" s="22"/>
      <c r="C13" s="23">
        <f>SUM(C9:C12)</f>
        <v>73474850</v>
      </c>
      <c r="D13" s="23">
        <f>SUM(D9:D12)</f>
        <v>1501289.0700000003</v>
      </c>
      <c r="E13" s="24">
        <f>SUM(E9:E12)</f>
        <v>74976139.069999993</v>
      </c>
      <c r="F13" s="25">
        <f>+E13/$E$38</f>
        <v>0.14086342482132974</v>
      </c>
      <c r="G13" s="23">
        <f>SUM(G9:G12)</f>
        <v>29688900.929999996</v>
      </c>
      <c r="H13" s="26">
        <f>+G13/E13</f>
        <v>0.39597799110836501</v>
      </c>
      <c r="I13" s="23">
        <f>SUM(I9:I12)</f>
        <v>26331075.059999999</v>
      </c>
      <c r="J13" s="25">
        <f>+I13/G13</f>
        <v>0.88689962360287355</v>
      </c>
      <c r="K13" s="23">
        <f>SUM(K9:K12)</f>
        <v>3357825.8699999987</v>
      </c>
      <c r="M13" s="16"/>
      <c r="N13" s="16"/>
    </row>
    <row r="14" spans="1:14" x14ac:dyDescent="0.25">
      <c r="A14" s="27" t="s">
        <v>18</v>
      </c>
      <c r="B14" s="28" t="s">
        <v>19</v>
      </c>
      <c r="C14" s="12">
        <v>0</v>
      </c>
      <c r="D14" s="19">
        <v>0</v>
      </c>
      <c r="E14" s="13">
        <v>0</v>
      </c>
      <c r="F14" s="29"/>
      <c r="G14" s="13">
        <v>0</v>
      </c>
      <c r="H14" s="30"/>
      <c r="I14" s="13">
        <v>0</v>
      </c>
      <c r="J14" s="20"/>
      <c r="K14" s="13">
        <v>0</v>
      </c>
      <c r="M14" s="16"/>
      <c r="N14" s="16"/>
    </row>
    <row r="15" spans="1:14" x14ac:dyDescent="0.25">
      <c r="A15" s="31"/>
      <c r="B15" s="28" t="s">
        <v>20</v>
      </c>
      <c r="C15" s="13">
        <v>0</v>
      </c>
      <c r="D15" s="19">
        <v>4549270.75</v>
      </c>
      <c r="E15" s="13">
        <v>4549270.75</v>
      </c>
      <c r="F15" s="29"/>
      <c r="G15" s="13">
        <v>4549270.75</v>
      </c>
      <c r="H15" s="30"/>
      <c r="I15" s="13">
        <v>-40113</v>
      </c>
      <c r="J15" s="20"/>
      <c r="K15" s="13">
        <v>4589383.75</v>
      </c>
      <c r="M15" s="16"/>
      <c r="N15" s="16"/>
    </row>
    <row r="16" spans="1:14" x14ac:dyDescent="0.25">
      <c r="A16" s="31"/>
      <c r="B16" s="28" t="s">
        <v>21</v>
      </c>
      <c r="C16" s="13">
        <v>279442403</v>
      </c>
      <c r="D16" s="13">
        <v>4857759.5999999996</v>
      </c>
      <c r="E16" s="13">
        <v>284300162.60000002</v>
      </c>
      <c r="F16" s="29"/>
      <c r="G16" s="13">
        <v>137905518.98000002</v>
      </c>
      <c r="H16" s="30"/>
      <c r="I16" s="16">
        <f>25897566.8+25458038.4</f>
        <v>51355605.200000003</v>
      </c>
      <c r="J16" s="20"/>
      <c r="K16" s="13">
        <f>+G16-I16</f>
        <v>86549913.780000016</v>
      </c>
      <c r="M16" s="16"/>
      <c r="N16" s="16"/>
    </row>
    <row r="17" spans="1:14" x14ac:dyDescent="0.25">
      <c r="A17" s="31"/>
      <c r="B17" s="28" t="s">
        <v>22</v>
      </c>
      <c r="C17" s="13">
        <v>0</v>
      </c>
      <c r="D17" s="13">
        <v>24470.47</v>
      </c>
      <c r="E17" s="13">
        <v>24470.47</v>
      </c>
      <c r="F17" s="29"/>
      <c r="G17" s="13">
        <v>9694.15</v>
      </c>
      <c r="H17" s="30"/>
      <c r="I17" s="16">
        <v>3877.66</v>
      </c>
      <c r="J17" s="20"/>
      <c r="K17" s="13">
        <v>5816.49</v>
      </c>
      <c r="M17" s="16"/>
      <c r="N17" s="16"/>
    </row>
    <row r="18" spans="1:14" x14ac:dyDescent="0.25">
      <c r="A18" s="31"/>
      <c r="B18" s="28" t="s">
        <v>23</v>
      </c>
      <c r="C18" s="13">
        <v>0</v>
      </c>
      <c r="D18" s="19">
        <v>75000</v>
      </c>
      <c r="E18" s="13">
        <v>75000</v>
      </c>
      <c r="F18" s="29"/>
      <c r="G18" s="13">
        <v>159966.26</v>
      </c>
      <c r="H18" s="30"/>
      <c r="I18" s="13">
        <v>23029.02</v>
      </c>
      <c r="J18" s="20"/>
      <c r="K18" s="13">
        <v>136937.24</v>
      </c>
      <c r="M18" s="16"/>
      <c r="N18" s="16"/>
    </row>
    <row r="19" spans="1:14" x14ac:dyDescent="0.25">
      <c r="A19" s="17"/>
      <c r="B19" s="28" t="s">
        <v>24</v>
      </c>
      <c r="C19" s="13">
        <v>0</v>
      </c>
      <c r="D19" s="13">
        <v>0</v>
      </c>
      <c r="E19" s="13">
        <v>0</v>
      </c>
      <c r="F19" s="29"/>
      <c r="G19" s="13">
        <v>0</v>
      </c>
      <c r="H19" s="30"/>
      <c r="I19" s="13">
        <v>0</v>
      </c>
      <c r="J19" s="20"/>
      <c r="K19" s="13">
        <v>0</v>
      </c>
      <c r="M19" s="16"/>
      <c r="N19" s="16"/>
    </row>
    <row r="20" spans="1:14" x14ac:dyDescent="0.25">
      <c r="A20" s="21" t="s">
        <v>25</v>
      </c>
      <c r="B20" s="32"/>
      <c r="C20" s="23">
        <f>SUM(C14:C19)</f>
        <v>279442403</v>
      </c>
      <c r="D20" s="23">
        <f>SUM(D14:D19)</f>
        <v>9506500.8200000003</v>
      </c>
      <c r="E20" s="24">
        <f>SUM(E14:E19)</f>
        <v>288948903.82000005</v>
      </c>
      <c r="F20" s="25">
        <f>+E20/$E$38</f>
        <v>0.54287047446459324</v>
      </c>
      <c r="G20" s="23">
        <f>SUM(G14:G19)</f>
        <v>142624450.14000002</v>
      </c>
      <c r="H20" s="26">
        <f>+G20/E20</f>
        <v>0.49359747780475244</v>
      </c>
      <c r="I20" s="23">
        <f>SUM(I14:I19)</f>
        <v>51342398.880000003</v>
      </c>
      <c r="J20" s="25">
        <f>+I20/G20</f>
        <v>0.3599831503616831</v>
      </c>
      <c r="K20" s="23">
        <f>SUM(K14:K19)</f>
        <v>91282051.260000005</v>
      </c>
      <c r="M20" s="16"/>
      <c r="N20" s="16"/>
    </row>
    <row r="21" spans="1:14" x14ac:dyDescent="0.25">
      <c r="A21" s="33">
        <v>5</v>
      </c>
      <c r="B21" s="34" t="s">
        <v>26</v>
      </c>
      <c r="C21" s="13">
        <v>0</v>
      </c>
      <c r="D21" s="13">
        <v>0</v>
      </c>
      <c r="E21" s="13">
        <v>0</v>
      </c>
      <c r="F21" s="29"/>
      <c r="G21" s="13">
        <v>0</v>
      </c>
      <c r="H21" s="30"/>
      <c r="I21" s="13">
        <v>0</v>
      </c>
      <c r="J21" s="20"/>
      <c r="K21" s="13">
        <v>0</v>
      </c>
      <c r="M21" s="16"/>
      <c r="N21" s="16"/>
    </row>
    <row r="22" spans="1:14" x14ac:dyDescent="0.25">
      <c r="A22" s="27"/>
      <c r="B22" s="18" t="s">
        <v>27</v>
      </c>
      <c r="C22" s="13">
        <v>478520</v>
      </c>
      <c r="D22" s="13">
        <v>1052</v>
      </c>
      <c r="E22" s="13">
        <v>479572</v>
      </c>
      <c r="F22" s="29"/>
      <c r="G22" s="13">
        <v>217060.74</v>
      </c>
      <c r="H22" s="30"/>
      <c r="I22" s="13">
        <v>109463.63999999998</v>
      </c>
      <c r="J22" s="20"/>
      <c r="K22" s="13">
        <v>107597.1</v>
      </c>
      <c r="M22" s="16"/>
      <c r="N22" s="16"/>
    </row>
    <row r="23" spans="1:14" x14ac:dyDescent="0.25">
      <c r="A23" s="17"/>
      <c r="B23" s="18" t="s">
        <v>28</v>
      </c>
      <c r="C23" s="13">
        <v>472600</v>
      </c>
      <c r="D23" s="13">
        <v>141818.37</v>
      </c>
      <c r="E23" s="13">
        <v>614418.37</v>
      </c>
      <c r="F23" s="29"/>
      <c r="G23" s="13">
        <v>538045.38</v>
      </c>
      <c r="H23" s="30"/>
      <c r="I23" s="13">
        <v>293298.99</v>
      </c>
      <c r="J23" s="20"/>
      <c r="K23" s="13">
        <v>244746.39000000004</v>
      </c>
      <c r="M23" s="16"/>
      <c r="N23" s="16"/>
    </row>
    <row r="24" spans="1:14" x14ac:dyDescent="0.25">
      <c r="A24" s="21" t="s">
        <v>29</v>
      </c>
      <c r="B24" s="22"/>
      <c r="C24" s="23">
        <f>SUM(C21:C23)</f>
        <v>951120</v>
      </c>
      <c r="D24" s="23">
        <f>SUM(D21:D23)</f>
        <v>142870.37</v>
      </c>
      <c r="E24" s="24">
        <f>SUM(E21:E23)</f>
        <v>1093990.3700000001</v>
      </c>
      <c r="F24" s="25">
        <f>+E24/$E$38</f>
        <v>2.0553636417031062E-3</v>
      </c>
      <c r="G24" s="23">
        <f>SUM(G21:G23)</f>
        <v>755106.12</v>
      </c>
      <c r="H24" s="26">
        <f>+G24/E24</f>
        <v>0.69023104837750981</v>
      </c>
      <c r="I24" s="23">
        <f>SUM(I21:I23)</f>
        <v>402762.63</v>
      </c>
      <c r="J24" s="25">
        <f>+I24/G24</f>
        <v>0.5333854664030534</v>
      </c>
      <c r="K24" s="23">
        <f>SUM(K21:K23)</f>
        <v>352343.49000000005</v>
      </c>
      <c r="M24" s="16"/>
      <c r="N24" s="16"/>
    </row>
    <row r="25" spans="1:14" x14ac:dyDescent="0.25">
      <c r="A25" s="27" t="s">
        <v>30</v>
      </c>
      <c r="B25" s="18" t="s">
        <v>31</v>
      </c>
      <c r="C25" s="13">
        <v>0</v>
      </c>
      <c r="D25" s="13">
        <v>0</v>
      </c>
      <c r="E25" s="16">
        <v>0</v>
      </c>
      <c r="F25" s="15"/>
      <c r="G25" s="13">
        <v>0</v>
      </c>
      <c r="H25" s="30"/>
      <c r="I25" s="13">
        <v>0</v>
      </c>
      <c r="J25" s="20"/>
      <c r="K25" s="13">
        <v>0</v>
      </c>
      <c r="M25" s="16"/>
      <c r="N25" s="16"/>
    </row>
    <row r="26" spans="1:14" x14ac:dyDescent="0.25">
      <c r="A26" s="21" t="s">
        <v>32</v>
      </c>
      <c r="B26" s="32"/>
      <c r="C26" s="23">
        <f>SUM(C25)</f>
        <v>0</v>
      </c>
      <c r="D26" s="23">
        <f>SUM(D25:D25)</f>
        <v>0</v>
      </c>
      <c r="E26" s="24">
        <f>SUM(E25:E25)</f>
        <v>0</v>
      </c>
      <c r="F26" s="25">
        <f>+E26/$E$38</f>
        <v>0</v>
      </c>
      <c r="G26" s="23">
        <f>SUM(G25:G25)</f>
        <v>0</v>
      </c>
      <c r="H26" s="26" t="s">
        <v>33</v>
      </c>
      <c r="I26" s="23">
        <f>SUM(I25:I25)</f>
        <v>0</v>
      </c>
      <c r="J26" s="25" t="s">
        <v>33</v>
      </c>
      <c r="K26" s="23">
        <f>SUM(K25:K25)</f>
        <v>0</v>
      </c>
      <c r="M26" s="16"/>
      <c r="N26" s="16"/>
    </row>
    <row r="27" spans="1:14" x14ac:dyDescent="0.25">
      <c r="A27" s="27" t="s">
        <v>34</v>
      </c>
      <c r="B27" s="18" t="s">
        <v>35</v>
      </c>
      <c r="C27" s="13">
        <v>12286000</v>
      </c>
      <c r="D27" s="13">
        <v>2120611.0999999996</v>
      </c>
      <c r="E27" s="12">
        <v>14406611.100000001</v>
      </c>
      <c r="F27" s="29"/>
      <c r="G27" s="13">
        <v>10725832.880000003</v>
      </c>
      <c r="H27" s="30"/>
      <c r="I27" s="13">
        <v>2382457.4299999988</v>
      </c>
      <c r="J27" s="20"/>
      <c r="K27" s="13">
        <v>8343375.4500000002</v>
      </c>
      <c r="M27" s="16"/>
      <c r="N27" s="16"/>
    </row>
    <row r="28" spans="1:14" x14ac:dyDescent="0.25">
      <c r="A28" s="17"/>
      <c r="B28" s="18" t="s">
        <v>36</v>
      </c>
      <c r="C28" s="13">
        <v>6000000</v>
      </c>
      <c r="D28" s="13">
        <v>6866459.2500000009</v>
      </c>
      <c r="E28" s="13">
        <v>12866459.250000002</v>
      </c>
      <c r="F28" s="29"/>
      <c r="G28" s="13">
        <v>16088529.82</v>
      </c>
      <c r="H28" s="30"/>
      <c r="I28" s="13">
        <v>1657.8999999999833</v>
      </c>
      <c r="J28" s="20"/>
      <c r="K28" s="13">
        <v>16086871.919999998</v>
      </c>
      <c r="M28" s="16"/>
      <c r="N28" s="16"/>
    </row>
    <row r="29" spans="1:14" x14ac:dyDescent="0.25">
      <c r="A29" s="17"/>
      <c r="B29" s="18" t="s">
        <v>37</v>
      </c>
      <c r="C29" s="13">
        <v>0</v>
      </c>
      <c r="D29" s="13">
        <v>0</v>
      </c>
      <c r="E29" s="13">
        <v>0</v>
      </c>
      <c r="F29" s="29"/>
      <c r="G29" s="13">
        <v>0</v>
      </c>
      <c r="H29" s="30"/>
      <c r="I29" s="13">
        <v>0</v>
      </c>
      <c r="J29" s="20"/>
      <c r="K29" s="13">
        <v>0</v>
      </c>
      <c r="M29" s="16"/>
      <c r="N29" s="16"/>
    </row>
    <row r="30" spans="1:14" x14ac:dyDescent="0.25">
      <c r="A30" s="17"/>
      <c r="B30" s="18" t="s">
        <v>38</v>
      </c>
      <c r="C30" s="13">
        <v>0</v>
      </c>
      <c r="D30" s="13">
        <v>20000</v>
      </c>
      <c r="E30" s="13">
        <v>20000</v>
      </c>
      <c r="F30" s="29"/>
      <c r="G30" s="13">
        <v>168130.21</v>
      </c>
      <c r="H30" s="30"/>
      <c r="I30" s="13">
        <v>76010</v>
      </c>
      <c r="J30" s="20"/>
      <c r="K30" s="13">
        <v>92120.209999999992</v>
      </c>
      <c r="M30" s="16"/>
      <c r="N30" s="16"/>
    </row>
    <row r="31" spans="1:14" x14ac:dyDescent="0.25">
      <c r="A31" s="17"/>
      <c r="B31" s="18" t="s">
        <v>39</v>
      </c>
      <c r="C31" s="13">
        <v>0</v>
      </c>
      <c r="D31" s="13">
        <v>0</v>
      </c>
      <c r="E31" s="13">
        <v>0</v>
      </c>
      <c r="F31" s="29"/>
      <c r="G31" s="13">
        <v>516030.39999999997</v>
      </c>
      <c r="H31" s="30"/>
      <c r="I31" s="13">
        <v>516030.39999999997</v>
      </c>
      <c r="J31" s="20"/>
      <c r="K31" s="13">
        <v>0</v>
      </c>
      <c r="M31" s="16"/>
      <c r="N31" s="16"/>
    </row>
    <row r="32" spans="1:14" x14ac:dyDescent="0.25">
      <c r="A32" s="17"/>
      <c r="B32" s="18" t="s">
        <v>40</v>
      </c>
      <c r="C32" s="13">
        <v>0</v>
      </c>
      <c r="D32" s="13">
        <v>3511246.2400000007</v>
      </c>
      <c r="E32" s="35">
        <v>3511246.2400000007</v>
      </c>
      <c r="F32" s="29"/>
      <c r="G32" s="13">
        <v>5609176.0800000001</v>
      </c>
      <c r="H32" s="30"/>
      <c r="I32" s="13">
        <v>2514837.67</v>
      </c>
      <c r="J32" s="20"/>
      <c r="K32" s="13">
        <v>3094338.41</v>
      </c>
      <c r="M32" s="16"/>
      <c r="N32" s="16"/>
    </row>
    <row r="33" spans="1:14" x14ac:dyDescent="0.25">
      <c r="A33" s="21" t="s">
        <v>41</v>
      </c>
      <c r="B33" s="22"/>
      <c r="C33" s="23">
        <f>SUM(C27:C32)</f>
        <v>18286000</v>
      </c>
      <c r="D33" s="23">
        <f>SUM(D27:D32)</f>
        <v>12518316.590000002</v>
      </c>
      <c r="E33" s="24">
        <f>SUM(E27:E32)</f>
        <v>30804316.590000004</v>
      </c>
      <c r="F33" s="25">
        <f>+E33/$E$38</f>
        <v>5.7874432959220484E-2</v>
      </c>
      <c r="G33" s="23">
        <f>SUM(G27:G32)</f>
        <v>33107699.390000001</v>
      </c>
      <c r="H33" s="26">
        <f>+G33/E33</f>
        <v>1.0747746762461123</v>
      </c>
      <c r="I33" s="23">
        <f>SUM(I27:I32)</f>
        <v>5490993.3999999985</v>
      </c>
      <c r="J33" s="25">
        <f>+I33/G33</f>
        <v>0.16585246033913559</v>
      </c>
      <c r="K33" s="23">
        <f>SUM(K27:K32)</f>
        <v>27616705.989999998</v>
      </c>
      <c r="M33" s="16"/>
      <c r="N33" s="16"/>
    </row>
    <row r="34" spans="1:14" x14ac:dyDescent="0.25">
      <c r="A34" s="36" t="s">
        <v>42</v>
      </c>
      <c r="B34" s="18" t="s">
        <v>43</v>
      </c>
      <c r="C34" s="13">
        <v>0</v>
      </c>
      <c r="D34" s="37">
        <v>136437875.27000001</v>
      </c>
      <c r="E34" s="16">
        <v>136437875.27000001</v>
      </c>
      <c r="F34" s="30"/>
      <c r="G34" s="13">
        <v>0</v>
      </c>
      <c r="H34" s="30"/>
      <c r="I34" s="13">
        <v>0</v>
      </c>
      <c r="J34" s="20"/>
      <c r="K34" s="13">
        <v>0</v>
      </c>
      <c r="M34" s="16"/>
      <c r="N34" s="16"/>
    </row>
    <row r="35" spans="1:14" x14ac:dyDescent="0.25">
      <c r="A35" s="38" t="s">
        <v>44</v>
      </c>
      <c r="B35" s="21"/>
      <c r="C35" s="23">
        <f>SUM(C34)</f>
        <v>0</v>
      </c>
      <c r="D35" s="23">
        <f>SUM(D34)</f>
        <v>136437875.27000001</v>
      </c>
      <c r="E35" s="24">
        <f>SUM(E34)</f>
        <v>136437875.27000001</v>
      </c>
      <c r="F35" s="25">
        <f>+E35/$E$38</f>
        <v>0.25633630411315356</v>
      </c>
      <c r="G35" s="23">
        <v>0</v>
      </c>
      <c r="H35" s="26">
        <f>+G35/E35</f>
        <v>0</v>
      </c>
      <c r="I35" s="23">
        <v>0</v>
      </c>
      <c r="J35" s="25" t="s">
        <v>33</v>
      </c>
      <c r="K35" s="23">
        <f>SUM(K34)</f>
        <v>0</v>
      </c>
      <c r="M35" s="16"/>
      <c r="N35" s="16"/>
    </row>
    <row r="36" spans="1:14" x14ac:dyDescent="0.25">
      <c r="A36" s="39" t="s">
        <v>45</v>
      </c>
      <c r="B36" s="18" t="s">
        <v>46</v>
      </c>
      <c r="C36" s="13">
        <v>0</v>
      </c>
      <c r="D36" s="13">
        <v>0</v>
      </c>
      <c r="E36" s="40">
        <v>0</v>
      </c>
      <c r="F36" s="30"/>
      <c r="G36" s="13">
        <v>-826100</v>
      </c>
      <c r="H36" s="30"/>
      <c r="I36" s="13">
        <v>-826100</v>
      </c>
      <c r="J36" s="20"/>
      <c r="K36" s="13">
        <v>0</v>
      </c>
      <c r="M36" s="16"/>
      <c r="N36" s="16"/>
    </row>
    <row r="37" spans="1:14" x14ac:dyDescent="0.25">
      <c r="A37" s="38" t="s">
        <v>47</v>
      </c>
      <c r="B37" s="21"/>
      <c r="C37" s="23">
        <f>SUM(C36)</f>
        <v>0</v>
      </c>
      <c r="D37" s="23">
        <f>SUM(D36)</f>
        <v>0</v>
      </c>
      <c r="E37" s="41">
        <f>SUM(E36:E36)</f>
        <v>0</v>
      </c>
      <c r="F37" s="25">
        <f>+E37/$E$38</f>
        <v>0</v>
      </c>
      <c r="G37" s="23">
        <f>SUM(G36:G36)</f>
        <v>-826100</v>
      </c>
      <c r="H37" s="26" t="s">
        <v>33</v>
      </c>
      <c r="I37" s="23">
        <f>SUM(I36:I36)</f>
        <v>-826100</v>
      </c>
      <c r="J37" s="25">
        <f>+I37/G37</f>
        <v>1</v>
      </c>
      <c r="K37" s="23">
        <f>SUM(K36)</f>
        <v>0</v>
      </c>
      <c r="M37" s="16"/>
      <c r="N37" s="16"/>
    </row>
    <row r="38" spans="1:14" x14ac:dyDescent="0.25">
      <c r="A38" s="21" t="s">
        <v>48</v>
      </c>
      <c r="B38" s="42"/>
      <c r="C38" s="43">
        <f>SUM(C37,C35,C33,C26,C24,C20,C13)</f>
        <v>372154373</v>
      </c>
      <c r="D38" s="44">
        <f>SUM(D37,D35,D33,D26,D24,D20,D13)</f>
        <v>160106852.12</v>
      </c>
      <c r="E38" s="45">
        <f>E13+E20+E24+E26+E33+E35+E37</f>
        <v>532261225.12</v>
      </c>
      <c r="F38" s="25">
        <f>SUM(F13:F37)</f>
        <v>1</v>
      </c>
      <c r="G38" s="45">
        <f>G13+G20+G24+G26+G33+G35+G37</f>
        <v>205350056.58000004</v>
      </c>
      <c r="H38" s="46">
        <f>+G38/(E38-E35)</f>
        <v>0.51879217498871366</v>
      </c>
      <c r="I38" s="45">
        <f>I13+I20+I24+I26+I33+I35+I37</f>
        <v>82741129.969999999</v>
      </c>
      <c r="J38" s="25">
        <f>+I38/G38</f>
        <v>0.40292723239531131</v>
      </c>
      <c r="K38" s="47">
        <f>K13+K20+K24+K26+K33+K35+K37</f>
        <v>122608926.61</v>
      </c>
      <c r="M38" s="16"/>
      <c r="N38" s="16"/>
    </row>
    <row r="40" spans="1:14" x14ac:dyDescent="0.25">
      <c r="A40" s="48" t="s">
        <v>49</v>
      </c>
      <c r="B40" s="49"/>
      <c r="C40" s="50"/>
      <c r="D40" s="50"/>
      <c r="E40" s="50"/>
      <c r="F40" s="50"/>
      <c r="G40" s="50"/>
      <c r="H40" s="51"/>
      <c r="I40" s="16"/>
      <c r="J40" s="52"/>
      <c r="K40" s="16"/>
    </row>
    <row r="42" spans="1:14" ht="13.8" x14ac:dyDescent="0.3">
      <c r="A42" s="1"/>
      <c r="B42" s="1"/>
      <c r="C42" s="53"/>
      <c r="D42" s="53"/>
      <c r="E42" s="53"/>
      <c r="F42" s="53"/>
      <c r="G42" s="53"/>
      <c r="H42" s="53"/>
    </row>
    <row r="43" spans="1:14" ht="13.8" x14ac:dyDescent="0.3">
      <c r="A43" s="1"/>
      <c r="B43" s="1"/>
      <c r="C43" s="53"/>
      <c r="D43" s="53"/>
      <c r="E43" s="53"/>
      <c r="F43" s="53"/>
      <c r="G43" s="53"/>
      <c r="H43" s="53"/>
      <c r="I43" s="53"/>
    </row>
    <row r="44" spans="1:14" ht="13.8" x14ac:dyDescent="0.3">
      <c r="A44" s="1"/>
      <c r="B44" s="1"/>
      <c r="C44" s="53"/>
      <c r="D44" s="53"/>
      <c r="E44" s="53"/>
      <c r="F44" s="53"/>
      <c r="G44" s="53"/>
      <c r="H44" s="53"/>
      <c r="I44" s="16"/>
    </row>
    <row r="45" spans="1:14" ht="13.8" x14ac:dyDescent="0.3">
      <c r="A45" s="1"/>
      <c r="B45" s="1"/>
      <c r="C45" s="53"/>
      <c r="D45" s="53"/>
      <c r="E45" s="53"/>
      <c r="F45" s="53"/>
      <c r="G45" s="53"/>
      <c r="H45" s="53"/>
      <c r="I45" s="16"/>
    </row>
    <row r="46" spans="1:14" ht="13.8" x14ac:dyDescent="0.3">
      <c r="A46" s="1"/>
      <c r="B46" s="1"/>
      <c r="C46" s="53"/>
      <c r="D46" s="53"/>
      <c r="E46" s="53"/>
      <c r="F46" s="53"/>
      <c r="G46" s="53"/>
      <c r="H46" s="53"/>
      <c r="I46" s="16"/>
    </row>
    <row r="47" spans="1:14" ht="13.8" x14ac:dyDescent="0.3">
      <c r="A47" s="1"/>
      <c r="B47" s="1"/>
      <c r="C47" s="53"/>
      <c r="D47" s="53"/>
      <c r="E47" s="16"/>
      <c r="F47" s="16"/>
      <c r="G47" s="16"/>
      <c r="H47" s="16"/>
      <c r="I47" s="16"/>
      <c r="J47" s="16"/>
      <c r="K47" s="16"/>
      <c r="L47" s="16"/>
      <c r="M47" s="16"/>
    </row>
    <row r="48" spans="1:14" ht="13.8" x14ac:dyDescent="0.3">
      <c r="A48" s="1"/>
      <c r="B48" s="1"/>
      <c r="D48" s="53"/>
      <c r="E48" s="16"/>
      <c r="F48" s="16"/>
      <c r="G48" s="16"/>
      <c r="H48" s="16"/>
      <c r="I48" s="16"/>
      <c r="J48" s="16"/>
      <c r="K48" s="16"/>
      <c r="L48" s="16"/>
      <c r="M48" s="16"/>
    </row>
    <row r="49" spans="1:13" ht="13.8" x14ac:dyDescent="0.3">
      <c r="A49" s="1"/>
      <c r="B49" s="1"/>
      <c r="C49" s="53"/>
      <c r="D49" s="53"/>
      <c r="E49" s="16"/>
      <c r="F49" s="16"/>
      <c r="G49" s="16"/>
      <c r="H49" s="16"/>
      <c r="I49" s="16"/>
      <c r="J49" s="16"/>
      <c r="K49" s="16"/>
      <c r="L49" s="16"/>
      <c r="M49" s="16"/>
    </row>
    <row r="50" spans="1:13" ht="13.8" x14ac:dyDescent="0.3">
      <c r="A50" s="1"/>
      <c r="B50" s="1"/>
      <c r="C50" s="53"/>
      <c r="D50" s="53"/>
      <c r="E50" s="16"/>
      <c r="F50" s="16"/>
      <c r="G50" s="16"/>
      <c r="H50" s="16"/>
      <c r="I50" s="16"/>
      <c r="J50" s="16"/>
      <c r="K50" s="16"/>
      <c r="L50" s="16"/>
      <c r="M50" s="16"/>
    </row>
    <row r="51" spans="1:13" ht="13.8" x14ac:dyDescent="0.3">
      <c r="A51" s="1"/>
      <c r="B51" s="1"/>
      <c r="C51" s="53"/>
      <c r="D51" s="53"/>
      <c r="E51" s="16"/>
      <c r="F51" s="16"/>
      <c r="G51" s="16"/>
      <c r="H51" s="16"/>
      <c r="I51" s="16"/>
      <c r="J51" s="16"/>
      <c r="K51" s="16"/>
      <c r="L51" s="16"/>
      <c r="M51" s="16"/>
    </row>
    <row r="52" spans="1:13" ht="13.8" x14ac:dyDescent="0.3">
      <c r="A52" s="1"/>
      <c r="B52" s="1"/>
      <c r="C52" s="53"/>
      <c r="D52" s="53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13.8" x14ac:dyDescent="0.3">
      <c r="A53" s="1"/>
      <c r="B53" s="1"/>
      <c r="C53" s="53"/>
      <c r="D53" s="53"/>
      <c r="E53" s="16"/>
      <c r="F53" s="16"/>
      <c r="G53" s="16"/>
      <c r="H53" s="16"/>
      <c r="I53" s="16"/>
      <c r="J53" s="16"/>
      <c r="K53" s="16"/>
      <c r="L53" s="16"/>
      <c r="M53" s="16"/>
    </row>
    <row r="54" spans="1:13" ht="13.8" x14ac:dyDescent="0.3">
      <c r="A54" s="1"/>
      <c r="B54" s="1"/>
      <c r="C54" s="55"/>
      <c r="D54" s="53"/>
      <c r="E54" s="16"/>
      <c r="F54" s="16"/>
      <c r="G54" s="16"/>
      <c r="H54" s="16"/>
      <c r="I54" s="16"/>
      <c r="J54" s="16"/>
      <c r="K54" s="16"/>
      <c r="L54" s="16"/>
      <c r="M54" s="16"/>
    </row>
    <row r="55" spans="1:13" ht="13.8" x14ac:dyDescent="0.3">
      <c r="A55" s="1"/>
      <c r="B55" s="1"/>
      <c r="C55" s="56"/>
      <c r="D55" s="53"/>
      <c r="E55" s="16"/>
      <c r="F55" s="16"/>
      <c r="G55" s="16"/>
      <c r="H55" s="16"/>
      <c r="I55" s="16"/>
      <c r="J55" s="56"/>
      <c r="K55" s="16"/>
      <c r="L55" s="16"/>
      <c r="M55" s="16"/>
    </row>
    <row r="56" spans="1:13" ht="13.8" x14ac:dyDescent="0.3">
      <c r="A56" s="1"/>
      <c r="B56" s="1"/>
      <c r="C56" s="56"/>
      <c r="D56" s="53"/>
      <c r="E56" s="16"/>
      <c r="F56" s="16"/>
      <c r="G56" s="16"/>
      <c r="H56" s="16"/>
      <c r="I56" s="57"/>
      <c r="J56" s="56"/>
      <c r="K56" s="16"/>
      <c r="L56" s="16"/>
      <c r="M56" s="16"/>
    </row>
    <row r="57" spans="1:13" ht="13.8" x14ac:dyDescent="0.3">
      <c r="A57" s="1"/>
      <c r="B57" s="1"/>
      <c r="C57" s="58"/>
      <c r="D57" s="53"/>
      <c r="E57" s="53"/>
      <c r="F57" s="53"/>
      <c r="G57" s="16"/>
      <c r="H57" s="53"/>
      <c r="I57" s="16"/>
      <c r="J57" s="58"/>
      <c r="K57" s="16"/>
    </row>
    <row r="58" spans="1:13" ht="13.8" x14ac:dyDescent="0.3">
      <c r="A58" s="1"/>
      <c r="B58" s="1"/>
      <c r="C58" s="53"/>
      <c r="D58" s="53"/>
      <c r="E58" s="53"/>
      <c r="F58" s="53"/>
      <c r="G58" s="53"/>
      <c r="H58" s="53"/>
      <c r="K58" s="59"/>
    </row>
    <row r="59" spans="1:13" ht="13.8" x14ac:dyDescent="0.3">
      <c r="A59" s="1"/>
      <c r="B59" s="1"/>
      <c r="C59" s="53"/>
      <c r="D59" s="53"/>
      <c r="E59" s="53"/>
      <c r="F59" s="53"/>
      <c r="G59" s="53"/>
      <c r="H59" s="53"/>
      <c r="K59" s="16"/>
    </row>
    <row r="60" spans="1:13" ht="13.8" x14ac:dyDescent="0.3">
      <c r="A60" s="1"/>
      <c r="B60" s="1"/>
      <c r="C60" s="53"/>
      <c r="D60" s="53"/>
      <c r="E60" s="53"/>
      <c r="F60" s="53"/>
      <c r="G60" s="53"/>
      <c r="H60" s="53"/>
      <c r="K60" s="16"/>
    </row>
    <row r="61" spans="1:13" ht="13.8" x14ac:dyDescent="0.3">
      <c r="A61" s="1"/>
      <c r="B61" s="1"/>
      <c r="C61" s="53"/>
      <c r="D61" s="53"/>
      <c r="E61" s="53"/>
      <c r="F61" s="53"/>
      <c r="G61" s="53"/>
      <c r="H61" s="53"/>
    </row>
    <row r="62" spans="1:13" ht="13.8" x14ac:dyDescent="0.3">
      <c r="A62" s="1"/>
      <c r="B62" s="1"/>
      <c r="C62" s="53"/>
      <c r="D62" s="53"/>
      <c r="E62" s="53"/>
      <c r="F62" s="53"/>
      <c r="G62" s="53"/>
      <c r="H62" s="53"/>
    </row>
    <row r="63" spans="1:13" ht="13.8" x14ac:dyDescent="0.3">
      <c r="A63" s="1"/>
      <c r="B63" s="1"/>
      <c r="C63" s="53"/>
      <c r="D63" s="53"/>
      <c r="E63" s="53"/>
      <c r="F63" s="53"/>
      <c r="G63" s="53"/>
      <c r="H63" s="53"/>
    </row>
    <row r="64" spans="1:13" ht="13.8" x14ac:dyDescent="0.3">
      <c r="A64" s="1"/>
      <c r="B64" s="1"/>
      <c r="C64" s="53"/>
      <c r="D64" s="53"/>
      <c r="E64" s="53"/>
      <c r="F64" s="53"/>
      <c r="G64" s="53"/>
      <c r="H64" s="53"/>
    </row>
  </sheetData>
  <pageMargins left="0.37" right="0.21" top="0.5" bottom="0.15748031496062992" header="0.17" footer="0.15748031496062992"/>
  <pageSetup paperSize="9" orientation="landscape" r:id="rId1"/>
  <headerFooter>
    <oddHeader xml:space="preserve">&amp;R&amp;"Cambria,Normal"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>Universitat de València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Raquel Ferrer</cp:lastModifiedBy>
  <dcterms:created xsi:type="dcterms:W3CDTF">2019-07-23T13:50:37Z</dcterms:created>
  <dcterms:modified xsi:type="dcterms:W3CDTF">2019-07-25T10:14:32Z</dcterms:modified>
</cp:coreProperties>
</file>