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bookViews>
    <workbookView xWindow="0" yWindow="0" windowWidth="23040" windowHeight="8640"/>
  </bookViews>
  <sheets>
    <sheet name="ing" sheetId="1" r:id="rId1"/>
  </sheets>
  <externalReferences>
    <externalReference r:id="rId2"/>
  </externalReferences>
  <definedNames>
    <definedName name="_xlnm.Print_Area" localSheetId="0">ing!$A$1:$K$41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4" i="1" s="1"/>
  <c r="I12" i="1"/>
  <c r="K12" i="1"/>
  <c r="K14" i="1" s="1"/>
  <c r="K39" i="1" s="1"/>
  <c r="C14" i="1"/>
  <c r="D14" i="1"/>
  <c r="E14" i="1"/>
  <c r="E39" i="1" s="1"/>
  <c r="I14" i="1"/>
  <c r="I39" i="1" s="1"/>
  <c r="C21" i="1"/>
  <c r="D21" i="1"/>
  <c r="E21" i="1"/>
  <c r="H21" i="1" s="1"/>
  <c r="G21" i="1"/>
  <c r="I21" i="1"/>
  <c r="J21" i="1" s="1"/>
  <c r="K21" i="1"/>
  <c r="C25" i="1"/>
  <c r="D25" i="1"/>
  <c r="E25" i="1"/>
  <c r="G25" i="1"/>
  <c r="J25" i="1" s="1"/>
  <c r="H25" i="1"/>
  <c r="I25" i="1"/>
  <c r="K25" i="1"/>
  <c r="C27" i="1"/>
  <c r="D27" i="1"/>
  <c r="E27" i="1"/>
  <c r="G27" i="1"/>
  <c r="I27" i="1"/>
  <c r="K27" i="1"/>
  <c r="C34" i="1"/>
  <c r="D34" i="1"/>
  <c r="E34" i="1"/>
  <c r="G34" i="1"/>
  <c r="J34" i="1" s="1"/>
  <c r="H34" i="1"/>
  <c r="I34" i="1"/>
  <c r="K34" i="1"/>
  <c r="C36" i="1"/>
  <c r="D36" i="1"/>
  <c r="E36" i="1"/>
  <c r="H36" i="1"/>
  <c r="K36" i="1"/>
  <c r="C38" i="1"/>
  <c r="D38" i="1"/>
  <c r="E38" i="1"/>
  <c r="H38" i="1" s="1"/>
  <c r="G38" i="1"/>
  <c r="I38" i="1"/>
  <c r="J38" i="1" s="1"/>
  <c r="K38" i="1"/>
  <c r="C39" i="1"/>
  <c r="D39" i="1"/>
  <c r="F25" i="1" l="1"/>
  <c r="F36" i="1"/>
  <c r="F27" i="1"/>
  <c r="F14" i="1"/>
  <c r="F34" i="1"/>
  <c r="H14" i="1"/>
  <c r="J14" i="1"/>
  <c r="G39" i="1"/>
  <c r="H39" i="1" s="1"/>
  <c r="F38" i="1"/>
  <c r="F21" i="1"/>
  <c r="F39" i="1" l="1"/>
  <c r="J39" i="1"/>
</calcChain>
</file>

<file path=xl/sharedStrings.xml><?xml version="1.0" encoding="utf-8"?>
<sst xmlns="http://schemas.openxmlformats.org/spreadsheetml/2006/main" count="52" uniqueCount="50">
  <si>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</si>
  <si>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</si>
  <si>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</si>
  <si>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</si>
  <si>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</si>
  <si>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-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</si>
  <si>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</si>
  <si>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</si>
  <si>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</si>
  <si>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</si>
  <si>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</si>
  <si>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</si>
  <si>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</si>
  <si>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</si>
  <si>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</si>
  <si>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</si>
  <si>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</si>
  <si>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Total cap.6  Alienacio d'inversions</t>
  </si>
  <si>
    <t>66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</si>
  <si>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</si>
  <si>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</si>
  <si>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</si>
  <si>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</si>
  <si>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</si>
  <si>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</si>
  <si>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</si>
  <si>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</si>
  <si>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</si>
  <si>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</si>
  <si>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</si>
  <si>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</si>
  <si>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</si>
  <si>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</si>
  <si>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</si>
  <si>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</si>
  <si>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</si>
  <si>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</si>
  <si>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</si>
  <si>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DRETS PDTS. 
COBRAMENT A 
30-09-19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</si>
  <si>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</si>
  <si>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</si>
  <si>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</si>
  <si>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</si>
  <si>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</si>
  <si>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</si>
  <si>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</si>
  <si>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</si>
  <si>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</si>
  <si>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 xml:space="preserve"> a 30/09/2019</t>
  </si>
  <si>
    <t>ESTAT D'EXECUCIÓ DEL PRESSUPOST D'INGRESSOS PER CAPÍTOL I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</si>
</sst>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164" fontId="3" fillId="0" borderId="0" xfId="2" applyNumberFormat="1" applyFont="1"/>
    <xf numFmtId="0" fontId="3" fillId="0" borderId="0" xfId="2" applyFont="1"/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Fill="1"/>
    <xf numFmtId="164" fontId="2" fillId="2" borderId="0" xfId="2" applyNumberFormat="1" applyFont="1" applyFill="1"/>
    <xf numFmtId="0" fontId="2" fillId="2" borderId="0" xfId="2" applyFont="1" applyFill="1"/>
    <xf numFmtId="0" fontId="2" fillId="2" borderId="0" xfId="2" applyFont="1" applyFill="1" applyAlignment="1">
      <alignment vertical="center"/>
    </xf>
    <xf numFmtId="164" fontId="4" fillId="3" borderId="1" xfId="2" applyNumberFormat="1" applyFont="1" applyFill="1" applyBorder="1"/>
    <xf numFmtId="9" fontId="4" fillId="4" borderId="2" xfId="1" applyFont="1" applyFill="1" applyBorder="1" applyAlignment="1">
      <alignment horizontal="center"/>
    </xf>
    <xf numFmtId="164" fontId="4" fillId="3" borderId="3" xfId="2" applyNumberFormat="1" applyFont="1" applyFill="1" applyBorder="1"/>
    <xf numFmtId="9" fontId="4" fillId="2" borderId="2" xfId="1" applyNumberFormat="1" applyFont="1" applyFill="1" applyBorder="1" applyAlignment="1">
      <alignment horizontal="center" vertical="center"/>
    </xf>
    <xf numFmtId="164" fontId="4" fillId="3" borderId="4" xfId="2" applyNumberFormat="1" applyFont="1" applyFill="1" applyBorder="1"/>
    <xf numFmtId="164" fontId="4" fillId="3" borderId="5" xfId="2" applyNumberFormat="1" applyFont="1" applyFill="1" applyBorder="1"/>
    <xf numFmtId="0" fontId="4" fillId="4" borderId="6" xfId="2" applyFont="1" applyFill="1" applyBorder="1" applyAlignment="1">
      <alignment horizontal="center"/>
    </xf>
    <xf numFmtId="0" fontId="4" fillId="4" borderId="7" xfId="2" applyFont="1" applyFill="1" applyBorder="1"/>
    <xf numFmtId="164" fontId="2" fillId="4" borderId="2" xfId="2" applyNumberFormat="1" applyFont="1" applyFill="1" applyBorder="1"/>
    <xf numFmtId="9" fontId="4" fillId="4" borderId="2" xfId="1" applyNumberFormat="1" applyFont="1" applyFill="1" applyBorder="1" applyAlignment="1">
      <alignment horizontal="center"/>
    </xf>
    <xf numFmtId="164" fontId="2" fillId="5" borderId="8" xfId="2" applyNumberFormat="1" applyFont="1" applyFill="1" applyBorder="1"/>
    <xf numFmtId="0" fontId="4" fillId="4" borderId="9" xfId="2" applyFont="1" applyFill="1" applyBorder="1"/>
    <xf numFmtId="164" fontId="2" fillId="0" borderId="10" xfId="2" applyNumberFormat="1" applyFont="1" applyBorder="1"/>
    <xf numFmtId="164" fontId="2" fillId="0" borderId="10" xfId="2" applyNumberFormat="1" applyFont="1" applyBorder="1" applyAlignment="1">
      <alignment horizontal="center"/>
    </xf>
    <xf numFmtId="164" fontId="2" fillId="0" borderId="10" xfId="2" applyNumberFormat="1" applyFont="1" applyFill="1" applyBorder="1"/>
    <xf numFmtId="9" fontId="2" fillId="0" borderId="10" xfId="2" applyNumberFormat="1" applyFont="1" applyBorder="1" applyAlignment="1">
      <alignment horizontal="center"/>
    </xf>
    <xf numFmtId="164" fontId="2" fillId="0" borderId="8" xfId="2" applyNumberFormat="1" applyFont="1" applyBorder="1"/>
    <xf numFmtId="0" fontId="2" fillId="0" borderId="9" xfId="2" applyFont="1" applyBorder="1"/>
    <xf numFmtId="0" fontId="2" fillId="0" borderId="2" xfId="2" applyFont="1" applyBorder="1" applyAlignment="1">
      <alignment horizontal="center"/>
    </xf>
    <xf numFmtId="164" fontId="2" fillId="4" borderId="6" xfId="2" applyNumberFormat="1" applyFont="1" applyFill="1" applyBorder="1"/>
    <xf numFmtId="0" fontId="2" fillId="0" borderId="11" xfId="2" applyFont="1" applyBorder="1" applyAlignment="1">
      <alignment horizontal="center"/>
    </xf>
    <xf numFmtId="0" fontId="4" fillId="4" borderId="6" xfId="2" applyFont="1" applyFill="1" applyBorder="1"/>
    <xf numFmtId="164" fontId="2" fillId="0" borderId="12" xfId="2" applyNumberFormat="1" applyFont="1" applyBorder="1" applyAlignment="1">
      <alignment horizontal="center"/>
    </xf>
    <xf numFmtId="164" fontId="2" fillId="0" borderId="11" xfId="2" applyNumberFormat="1" applyFont="1" applyBorder="1"/>
    <xf numFmtId="0" fontId="2" fillId="0" borderId="13" xfId="2" applyFont="1" applyBorder="1" applyAlignment="1">
      <alignment horizontal="center"/>
    </xf>
    <xf numFmtId="164" fontId="2" fillId="0" borderId="14" xfId="2" applyNumberFormat="1" applyFont="1" applyBorder="1"/>
    <xf numFmtId="0" fontId="2" fillId="0" borderId="10" xfId="2" applyFont="1" applyBorder="1" applyAlignment="1">
      <alignment horizontal="center"/>
    </xf>
    <xf numFmtId="0" fontId="4" fillId="4" borderId="15" xfId="2" applyFont="1" applyFill="1" applyBorder="1"/>
    <xf numFmtId="164" fontId="2" fillId="0" borderId="14" xfId="2" applyNumberFormat="1" applyFont="1" applyBorder="1" applyAlignment="1">
      <alignment horizontal="center"/>
    </xf>
    <xf numFmtId="0" fontId="2" fillId="0" borderId="14" xfId="2" applyFont="1" applyBorder="1"/>
    <xf numFmtId="0" fontId="2" fillId="0" borderId="9" xfId="2" applyFont="1" applyBorder="1" applyAlignment="1">
      <alignment horizontal="center"/>
    </xf>
    <xf numFmtId="0" fontId="2" fillId="0" borderId="9" xfId="2" applyFont="1" applyBorder="1" applyAlignment="1">
      <alignment horizontal="left"/>
    </xf>
    <xf numFmtId="164" fontId="2" fillId="0" borderId="12" xfId="2" applyNumberFormat="1" applyFont="1" applyBorder="1"/>
    <xf numFmtId="0" fontId="2" fillId="0" borderId="13" xfId="2" applyFont="1" applyBorder="1"/>
    <xf numFmtId="164" fontId="2" fillId="0" borderId="16" xfId="2" applyNumberFormat="1" applyFont="1" applyBorder="1"/>
    <xf numFmtId="0" fontId="2" fillId="0" borderId="17" xfId="2" applyFont="1" applyBorder="1"/>
    <xf numFmtId="0" fontId="2" fillId="0" borderId="14" xfId="2" applyFont="1" applyBorder="1" applyAlignment="1">
      <alignment horizontal="center"/>
    </xf>
    <xf numFmtId="164" fontId="4" fillId="4" borderId="2" xfId="2" applyNumberFormat="1" applyFont="1" applyFill="1" applyBorder="1" applyAlignment="1">
      <alignment horizontal="center" vertical="center" wrapText="1"/>
    </xf>
    <xf numFmtId="164" fontId="4" fillId="4" borderId="7" xfId="2" applyNumberFormat="1" applyFont="1" applyFill="1" applyBorder="1" applyAlignment="1">
      <alignment horizontal="center" vertical="center" wrapText="1"/>
    </xf>
    <xf numFmtId="164" fontId="4" fillId="4" borderId="2" xfId="2" applyNumberFormat="1" applyFont="1" applyFill="1" applyBorder="1" applyAlignment="1">
      <alignment vertical="center" wrapText="1"/>
    </xf>
    <xf numFmtId="164" fontId="4" fillId="4" borderId="7" xfId="2" applyNumberFormat="1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1</xdr:row>
      <xdr:rowOff>95252</xdr:rowOff>
    </xdr:from>
    <xdr:to>
      <xdr:col>2</xdr:col>
      <xdr:colOff>171449</xdr:colOff>
      <xdr:row>3</xdr:row>
      <xdr:rowOff>28576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70512"/>
          <a:ext cx="1655446" cy="283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Portal%20Transpar_Estat_execuci&#243;_%20pressupost_ing%20y%20gtos_c_a_30_0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s"/>
      <sheetName val="PROGRAMAS UV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7"/>
  <sheetViews>
    <sheetView tabSelected="1" zoomScaleNormal="100" workbookViewId="0">
      <selection activeCell="B26" sqref="B24:B26"/>
    </sheetView>
  </sheetViews>
  <sheetFormatPr baseColWidth="10" defaultColWidth="11.44140625" defaultRowHeight="12" x14ac:dyDescent="0.25"/>
  <cols>
    <col min="1" max="1" width="3.33203125" style="1" customWidth="1"/>
    <col min="2" max="2" width="41.5546875" style="2" customWidth="1"/>
    <col min="3" max="3" width="15.109375" style="1" customWidth="1"/>
    <col min="4" max="4" width="13.33203125" style="1" customWidth="1"/>
    <col min="5" max="5" width="13.109375" style="1" customWidth="1"/>
    <col min="6" max="6" width="6.33203125" style="1" customWidth="1"/>
    <col min="7" max="7" width="15.109375" style="1" customWidth="1"/>
    <col min="8" max="8" width="8.109375" style="1" customWidth="1"/>
    <col min="9" max="9" width="13.44140625" style="1" customWidth="1"/>
    <col min="10" max="10" width="9.33203125" style="2" customWidth="1"/>
    <col min="11" max="11" width="14.109375" style="1" customWidth="1"/>
    <col min="12" max="16384" width="11.44140625" style="1"/>
  </cols>
  <sheetData>
    <row r="2" spans="1:11" ht="13.8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.8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3.8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8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6" x14ac:dyDescent="0.3">
      <c r="A6" s="4"/>
      <c r="B6" s="4"/>
      <c r="C6" s="4"/>
      <c r="D6" s="4"/>
      <c r="E6" s="54" t="s">
        <v>49</v>
      </c>
      <c r="F6" s="4"/>
      <c r="G6" s="4"/>
      <c r="H6" s="4"/>
      <c r="I6" s="4"/>
      <c r="J6" s="4"/>
      <c r="K6" s="4"/>
    </row>
    <row r="7" spans="1:11" ht="15.6" x14ac:dyDescent="0.3">
      <c r="A7" s="4"/>
      <c r="B7" s="4"/>
      <c r="C7" s="4"/>
      <c r="D7" s="4"/>
      <c r="E7" s="54" t="s">
        <v>48</v>
      </c>
      <c r="F7" s="4"/>
      <c r="G7" s="4"/>
      <c r="H7" s="4"/>
      <c r="I7" s="4"/>
      <c r="J7" s="4"/>
      <c r="K7" s="4"/>
    </row>
    <row r="9" spans="1:11" ht="44.25" customHeight="1" x14ac:dyDescent="0.25">
      <c r="A9" s="53" t="s">
        <v>47</v>
      </c>
      <c r="B9" s="52" t="s">
        <v>46</v>
      </c>
      <c r="C9" s="49" t="s">
        <v>45</v>
      </c>
      <c r="D9" s="51" t="s">
        <v>44</v>
      </c>
      <c r="E9" s="49" t="s">
        <v>43</v>
      </c>
      <c r="F9" s="50"/>
      <c r="G9" s="49" t="s">
        <v>42</v>
      </c>
      <c r="H9" s="48" t="s">
        <v>41</v>
      </c>
      <c r="I9" s="49" t="s">
        <v>40</v>
      </c>
      <c r="J9" s="49" t="s">
        <v>39</v>
      </c>
      <c r="K9" s="48" t="s">
        <v>38</v>
      </c>
    </row>
    <row r="10" spans="1:11" x14ac:dyDescent="0.25">
      <c r="A10" s="47" t="s">
        <v>37</v>
      </c>
      <c r="B10" s="46" t="s">
        <v>36</v>
      </c>
      <c r="C10" s="36">
        <v>478000</v>
      </c>
      <c r="D10" s="23">
        <v>147.68</v>
      </c>
      <c r="E10" s="23">
        <v>478147.68</v>
      </c>
      <c r="F10" s="45"/>
      <c r="G10" s="23">
        <v>299899.96999999997</v>
      </c>
      <c r="H10" s="36"/>
      <c r="I10" s="23">
        <v>299809.96999999997</v>
      </c>
      <c r="J10" s="39"/>
      <c r="K10" s="23">
        <v>90</v>
      </c>
    </row>
    <row r="11" spans="1:11" x14ac:dyDescent="0.25">
      <c r="A11" s="35"/>
      <c r="B11" s="28" t="s">
        <v>35</v>
      </c>
      <c r="C11" s="23">
        <v>12178600</v>
      </c>
      <c r="D11" s="23">
        <v>2721357.2899999991</v>
      </c>
      <c r="E11" s="23">
        <v>14899957.290000003</v>
      </c>
      <c r="F11" s="43"/>
      <c r="G11" s="23">
        <v>11185701.450000005</v>
      </c>
      <c r="H11" s="23"/>
      <c r="I11" s="23">
        <v>9289794.3100000005</v>
      </c>
      <c r="J11" s="24"/>
      <c r="K11" s="23">
        <v>1895907.1399999997</v>
      </c>
    </row>
    <row r="12" spans="1:11" x14ac:dyDescent="0.25">
      <c r="A12" s="35"/>
      <c r="B12" s="28" t="s">
        <v>34</v>
      </c>
      <c r="C12" s="23">
        <v>60011250</v>
      </c>
      <c r="D12" s="23">
        <v>707021.53</v>
      </c>
      <c r="E12" s="23">
        <v>60718271.530000001</v>
      </c>
      <c r="F12" s="43"/>
      <c r="G12" s="23">
        <f>22697001.17+3258836.65</f>
        <v>25955837.82</v>
      </c>
      <c r="H12" s="23"/>
      <c r="I12" s="23">
        <f>21040638.21+3250639.88</f>
        <v>24291278.09</v>
      </c>
      <c r="J12" s="24"/>
      <c r="K12" s="23">
        <f>+G12-I12</f>
        <v>1664559.7300000004</v>
      </c>
    </row>
    <row r="13" spans="1:11" x14ac:dyDescent="0.25">
      <c r="A13" s="35"/>
      <c r="B13" s="28" t="s">
        <v>33</v>
      </c>
      <c r="C13" s="23">
        <v>807000</v>
      </c>
      <c r="D13" s="23">
        <v>159310.73000000001</v>
      </c>
      <c r="E13" s="23">
        <v>966310.72999999986</v>
      </c>
      <c r="F13" s="43"/>
      <c r="G13" s="23">
        <v>1442061.8099999996</v>
      </c>
      <c r="H13" s="23"/>
      <c r="I13" s="23">
        <v>1440609.8099999996</v>
      </c>
      <c r="J13" s="24"/>
      <c r="K13" s="23">
        <v>1452</v>
      </c>
    </row>
    <row r="14" spans="1:11" x14ac:dyDescent="0.25">
      <c r="A14" s="18" t="s">
        <v>32</v>
      </c>
      <c r="B14" s="32"/>
      <c r="C14" s="19">
        <f>SUM(C10:C13)</f>
        <v>73474850</v>
      </c>
      <c r="D14" s="19">
        <f>SUM(D10:D13)</f>
        <v>3587837.2299999991</v>
      </c>
      <c r="E14" s="30">
        <f>SUM(E10:E13)</f>
        <v>77062687.230000004</v>
      </c>
      <c r="F14" s="12">
        <f>+E14/$E$39</f>
        <v>0.14111859380339953</v>
      </c>
      <c r="G14" s="19">
        <f>SUM(G10:G13)</f>
        <v>38883501.050000012</v>
      </c>
      <c r="H14" s="20">
        <f>+G14/E14</f>
        <v>0.50456975285521732</v>
      </c>
      <c r="I14" s="19">
        <f>SUM(I10:I13)</f>
        <v>35321492.180000007</v>
      </c>
      <c r="J14" s="12">
        <f>+I14/G14</f>
        <v>0.90839279453206534</v>
      </c>
      <c r="K14" s="19">
        <f>SUM(K10:K13)</f>
        <v>3562008.87</v>
      </c>
    </row>
    <row r="15" spans="1:11" x14ac:dyDescent="0.25">
      <c r="A15" s="37" t="s">
        <v>31</v>
      </c>
      <c r="B15" s="42" t="s">
        <v>30</v>
      </c>
      <c r="C15" s="36">
        <v>0</v>
      </c>
      <c r="D15" s="43">
        <v>4281.54</v>
      </c>
      <c r="E15" s="23">
        <v>4281.54</v>
      </c>
      <c r="F15" s="33"/>
      <c r="G15" s="23">
        <v>4281.54</v>
      </c>
      <c r="H15" s="26"/>
      <c r="I15" s="23">
        <v>4281.54</v>
      </c>
      <c r="J15" s="24"/>
      <c r="K15" s="23">
        <v>0</v>
      </c>
    </row>
    <row r="16" spans="1:11" x14ac:dyDescent="0.25">
      <c r="A16" s="44"/>
      <c r="B16" s="42" t="s">
        <v>29</v>
      </c>
      <c r="C16" s="23">
        <v>0</v>
      </c>
      <c r="D16" s="43">
        <v>4873260.75</v>
      </c>
      <c r="E16" s="23">
        <v>4873260.75</v>
      </c>
      <c r="F16" s="33"/>
      <c r="G16" s="23">
        <v>4873260.75</v>
      </c>
      <c r="H16" s="26"/>
      <c r="I16" s="23">
        <v>3133879</v>
      </c>
      <c r="J16" s="24"/>
      <c r="K16" s="23">
        <v>1739381.75</v>
      </c>
    </row>
    <row r="17" spans="1:11" x14ac:dyDescent="0.25">
      <c r="A17" s="44"/>
      <c r="B17" s="42" t="s">
        <v>28</v>
      </c>
      <c r="C17" s="23">
        <v>279442403</v>
      </c>
      <c r="D17" s="23">
        <v>5610382.5999999996</v>
      </c>
      <c r="E17" s="23">
        <v>285052785.60000002</v>
      </c>
      <c r="F17" s="33"/>
      <c r="G17" s="23">
        <v>198214545.30000001</v>
      </c>
      <c r="H17" s="26"/>
      <c r="I17" s="5">
        <v>103935050.04000001</v>
      </c>
      <c r="J17" s="24"/>
      <c r="K17" s="23">
        <v>94279495.260000005</v>
      </c>
    </row>
    <row r="18" spans="1:11" x14ac:dyDescent="0.25">
      <c r="A18" s="44"/>
      <c r="B18" s="42" t="s">
        <v>27</v>
      </c>
      <c r="C18" s="23">
        <v>0</v>
      </c>
      <c r="D18" s="23">
        <v>24470.47</v>
      </c>
      <c r="E18" s="23">
        <v>24470.47</v>
      </c>
      <c r="F18" s="33"/>
      <c r="G18" s="23">
        <v>21327.13</v>
      </c>
      <c r="H18" s="26"/>
      <c r="I18" s="5">
        <v>15510.64</v>
      </c>
      <c r="J18" s="24"/>
      <c r="K18" s="23">
        <v>5816.49</v>
      </c>
    </row>
    <row r="19" spans="1:11" x14ac:dyDescent="0.25">
      <c r="A19" s="44"/>
      <c r="B19" s="42" t="s">
        <v>26</v>
      </c>
      <c r="C19" s="23">
        <v>0</v>
      </c>
      <c r="D19" s="43">
        <v>122040</v>
      </c>
      <c r="E19" s="23">
        <v>122040</v>
      </c>
      <c r="F19" s="33"/>
      <c r="G19" s="23">
        <v>207006.26</v>
      </c>
      <c r="H19" s="26"/>
      <c r="I19" s="23">
        <v>137995.28</v>
      </c>
      <c r="J19" s="24"/>
      <c r="K19" s="23">
        <v>69010.98000000001</v>
      </c>
    </row>
    <row r="20" spans="1:11" x14ac:dyDescent="0.25">
      <c r="A20" s="35"/>
      <c r="B20" s="42" t="s">
        <v>25</v>
      </c>
      <c r="C20" s="23">
        <v>0</v>
      </c>
      <c r="D20" s="23">
        <v>0</v>
      </c>
      <c r="E20" s="23">
        <v>0</v>
      </c>
      <c r="F20" s="33"/>
      <c r="G20" s="23">
        <v>0</v>
      </c>
      <c r="H20" s="26"/>
      <c r="I20" s="23">
        <v>0</v>
      </c>
      <c r="J20" s="24"/>
      <c r="K20" s="23">
        <v>0</v>
      </c>
    </row>
    <row r="21" spans="1:11" x14ac:dyDescent="0.25">
      <c r="A21" s="18" t="s">
        <v>24</v>
      </c>
      <c r="B21" s="38"/>
      <c r="C21" s="19">
        <f>SUM(C15:C20)</f>
        <v>279442403</v>
      </c>
      <c r="D21" s="19">
        <f>SUM(D15:D20)</f>
        <v>10634435.360000001</v>
      </c>
      <c r="E21" s="30">
        <f>SUM(E15:E20)</f>
        <v>290076838.36000007</v>
      </c>
      <c r="F21" s="12">
        <f>+E21/$E$39</f>
        <v>0.53119397980665561</v>
      </c>
      <c r="G21" s="19">
        <f>SUM(G15:G20)</f>
        <v>203320420.97999999</v>
      </c>
      <c r="H21" s="20">
        <f>+G21/E21</f>
        <v>0.70091918448059276</v>
      </c>
      <c r="I21" s="19">
        <f>SUM(I15:I20)</f>
        <v>107226716.50000001</v>
      </c>
      <c r="J21" s="12">
        <f>+I21/G21</f>
        <v>0.52737799766088223</v>
      </c>
      <c r="K21" s="19">
        <f>SUM(K15:K20)</f>
        <v>96093704.480000004</v>
      </c>
    </row>
    <row r="22" spans="1:11" x14ac:dyDescent="0.25">
      <c r="A22" s="41">
        <v>5</v>
      </c>
      <c r="B22" s="40" t="s">
        <v>23</v>
      </c>
      <c r="C22" s="23">
        <v>0</v>
      </c>
      <c r="D22" s="23">
        <v>0</v>
      </c>
      <c r="E22" s="23">
        <v>0</v>
      </c>
      <c r="F22" s="33"/>
      <c r="G22" s="23">
        <v>0</v>
      </c>
      <c r="H22" s="26"/>
      <c r="I22" s="23">
        <v>0</v>
      </c>
      <c r="J22" s="24"/>
      <c r="K22" s="23">
        <v>0</v>
      </c>
    </row>
    <row r="23" spans="1:11" x14ac:dyDescent="0.25">
      <c r="A23" s="37"/>
      <c r="B23" s="28" t="s">
        <v>22</v>
      </c>
      <c r="C23" s="23">
        <v>478520</v>
      </c>
      <c r="D23" s="23">
        <v>12398</v>
      </c>
      <c r="E23" s="23">
        <v>490918</v>
      </c>
      <c r="F23" s="33"/>
      <c r="G23" s="23">
        <v>295297.55</v>
      </c>
      <c r="H23" s="26"/>
      <c r="I23" s="23">
        <v>161023.26</v>
      </c>
      <c r="J23" s="24"/>
      <c r="K23" s="23">
        <v>134274.29</v>
      </c>
    </row>
    <row r="24" spans="1:11" x14ac:dyDescent="0.25">
      <c r="A24" s="35"/>
      <c r="B24" s="28" t="s">
        <v>21</v>
      </c>
      <c r="C24" s="23">
        <v>472600</v>
      </c>
      <c r="D24" s="23">
        <v>176386.55</v>
      </c>
      <c r="E24" s="23">
        <v>648986.55000000005</v>
      </c>
      <c r="F24" s="33"/>
      <c r="G24" s="23">
        <v>611733.67000000004</v>
      </c>
      <c r="H24" s="26"/>
      <c r="I24" s="23">
        <v>460233.46</v>
      </c>
      <c r="J24" s="24"/>
      <c r="K24" s="23">
        <v>151500.21000000002</v>
      </c>
    </row>
    <row r="25" spans="1:11" x14ac:dyDescent="0.25">
      <c r="A25" s="18" t="s">
        <v>20</v>
      </c>
      <c r="B25" s="32"/>
      <c r="C25" s="19">
        <f>SUM(C22:C24)</f>
        <v>951120</v>
      </c>
      <c r="D25" s="19">
        <f>SUM(D22:D24)</f>
        <v>188784.55</v>
      </c>
      <c r="E25" s="30">
        <f>SUM(E22:E24)</f>
        <v>1139904.55</v>
      </c>
      <c r="F25" s="12">
        <f>+E25/$E$39</f>
        <v>2.0874139346580495E-3</v>
      </c>
      <c r="G25" s="19">
        <f>SUM(G22:G24)</f>
        <v>907031.22</v>
      </c>
      <c r="H25" s="20">
        <f>+G25/E25</f>
        <v>0.79570804415159135</v>
      </c>
      <c r="I25" s="19">
        <f>SUM(I22:I24)</f>
        <v>621256.72</v>
      </c>
      <c r="J25" s="12">
        <f>+I25/G25</f>
        <v>0.6849342186920534</v>
      </c>
      <c r="K25" s="19">
        <f>SUM(K22:K24)</f>
        <v>285774.5</v>
      </c>
    </row>
    <row r="26" spans="1:11" x14ac:dyDescent="0.25">
      <c r="A26" s="37" t="s">
        <v>19</v>
      </c>
      <c r="B26" s="28" t="s">
        <v>18</v>
      </c>
      <c r="C26" s="23">
        <v>0</v>
      </c>
      <c r="D26" s="23">
        <v>0</v>
      </c>
      <c r="E26" s="5">
        <v>0</v>
      </c>
      <c r="F26" s="39"/>
      <c r="G26" s="23">
        <v>0</v>
      </c>
      <c r="H26" s="26"/>
      <c r="I26" s="23">
        <v>0</v>
      </c>
      <c r="J26" s="24"/>
      <c r="K26" s="23">
        <v>0</v>
      </c>
    </row>
    <row r="27" spans="1:11" x14ac:dyDescent="0.25">
      <c r="A27" s="18" t="s">
        <v>17</v>
      </c>
      <c r="B27" s="38"/>
      <c r="C27" s="19">
        <f>SUM(C26)</f>
        <v>0</v>
      </c>
      <c r="D27" s="19">
        <f>SUM(D26:D26)</f>
        <v>0</v>
      </c>
      <c r="E27" s="30">
        <f>SUM(E26:E26)</f>
        <v>0</v>
      </c>
      <c r="F27" s="12">
        <f>+E27/$E$39</f>
        <v>0</v>
      </c>
      <c r="G27" s="19">
        <f>SUM(G26:G26)</f>
        <v>0</v>
      </c>
      <c r="H27" s="20" t="s">
        <v>5</v>
      </c>
      <c r="I27" s="19">
        <f>SUM(I26:I26)</f>
        <v>0</v>
      </c>
      <c r="J27" s="12" t="s">
        <v>5</v>
      </c>
      <c r="K27" s="19">
        <f>SUM(K26:K26)</f>
        <v>0</v>
      </c>
    </row>
    <row r="28" spans="1:11" x14ac:dyDescent="0.25">
      <c r="A28" s="37" t="s">
        <v>16</v>
      </c>
      <c r="B28" s="28" t="s">
        <v>15</v>
      </c>
      <c r="C28" s="23">
        <v>12286000</v>
      </c>
      <c r="D28" s="23">
        <v>4966847.42</v>
      </c>
      <c r="E28" s="36">
        <v>17252847.420000006</v>
      </c>
      <c r="F28" s="33"/>
      <c r="G28" s="23">
        <v>13337668.310000001</v>
      </c>
      <c r="H28" s="26"/>
      <c r="I28" s="23">
        <v>4912998.57</v>
      </c>
      <c r="J28" s="24"/>
      <c r="K28" s="23">
        <v>8424669.7400000002</v>
      </c>
    </row>
    <row r="29" spans="1:11" x14ac:dyDescent="0.25">
      <c r="A29" s="35"/>
      <c r="B29" s="28" t="s">
        <v>14</v>
      </c>
      <c r="C29" s="23">
        <v>6000000</v>
      </c>
      <c r="D29" s="23">
        <v>8393554.5500000007</v>
      </c>
      <c r="E29" s="23">
        <v>14393554.550000001</v>
      </c>
      <c r="F29" s="33"/>
      <c r="G29" s="23">
        <v>18167725.41</v>
      </c>
      <c r="H29" s="26"/>
      <c r="I29" s="23">
        <v>-196634.22000000003</v>
      </c>
      <c r="J29" s="24"/>
      <c r="K29" s="23">
        <v>18364359.630000003</v>
      </c>
    </row>
    <row r="30" spans="1:11" x14ac:dyDescent="0.25">
      <c r="A30" s="35"/>
      <c r="B30" s="28" t="s">
        <v>13</v>
      </c>
      <c r="C30" s="23">
        <v>0</v>
      </c>
      <c r="D30" s="23">
        <v>21228.25</v>
      </c>
      <c r="E30" s="23">
        <v>21228.25</v>
      </c>
      <c r="F30" s="33"/>
      <c r="G30" s="23">
        <v>21228.25</v>
      </c>
      <c r="H30" s="26"/>
      <c r="I30" s="23">
        <v>21228.25</v>
      </c>
      <c r="J30" s="24"/>
      <c r="K30" s="23">
        <v>0</v>
      </c>
    </row>
    <row r="31" spans="1:11" x14ac:dyDescent="0.25">
      <c r="A31" s="35"/>
      <c r="B31" s="28" t="s">
        <v>12</v>
      </c>
      <c r="C31" s="23">
        <v>0</v>
      </c>
      <c r="D31" s="23">
        <v>20000</v>
      </c>
      <c r="E31" s="23">
        <v>20000</v>
      </c>
      <c r="F31" s="33"/>
      <c r="G31" s="23">
        <v>178957.37</v>
      </c>
      <c r="H31" s="26"/>
      <c r="I31" s="23">
        <v>109589.37</v>
      </c>
      <c r="J31" s="24"/>
      <c r="K31" s="23">
        <v>69368</v>
      </c>
    </row>
    <row r="32" spans="1:11" x14ac:dyDescent="0.25">
      <c r="A32" s="35"/>
      <c r="B32" s="28" t="s">
        <v>11</v>
      </c>
      <c r="C32" s="23">
        <v>0</v>
      </c>
      <c r="D32" s="23">
        <v>728064.6</v>
      </c>
      <c r="E32" s="23">
        <v>728064.6</v>
      </c>
      <c r="F32" s="33"/>
      <c r="G32" s="23">
        <v>1385582.67</v>
      </c>
      <c r="H32" s="26"/>
      <c r="I32" s="23">
        <v>558390.66999999993</v>
      </c>
      <c r="J32" s="24"/>
      <c r="K32" s="23">
        <v>827192</v>
      </c>
    </row>
    <row r="33" spans="1:11" x14ac:dyDescent="0.25">
      <c r="A33" s="35"/>
      <c r="B33" s="28" t="s">
        <v>10</v>
      </c>
      <c r="C33" s="23">
        <v>0</v>
      </c>
      <c r="D33" s="23">
        <v>4475240.1499999994</v>
      </c>
      <c r="E33" s="34">
        <v>4475240.1499999994</v>
      </c>
      <c r="F33" s="33"/>
      <c r="G33" s="23">
        <v>7557948.5500000017</v>
      </c>
      <c r="H33" s="26"/>
      <c r="I33" s="23">
        <v>5456695.3700000001</v>
      </c>
      <c r="J33" s="24"/>
      <c r="K33" s="23">
        <v>2101253.1800000002</v>
      </c>
    </row>
    <row r="34" spans="1:11" x14ac:dyDescent="0.25">
      <c r="A34" s="18" t="s">
        <v>9</v>
      </c>
      <c r="B34" s="32"/>
      <c r="C34" s="19">
        <f>SUM(C28:C33)</f>
        <v>18286000</v>
      </c>
      <c r="D34" s="19">
        <f>SUM(D28:D33)</f>
        <v>18604934.969999999</v>
      </c>
      <c r="E34" s="30">
        <f>SUM(E28:E33)</f>
        <v>36890934.970000006</v>
      </c>
      <c r="F34" s="12">
        <f>+E34/$E$39</f>
        <v>6.7555350769449907E-2</v>
      </c>
      <c r="G34" s="19">
        <f>SUM(G28:G33)</f>
        <v>40649110.560000002</v>
      </c>
      <c r="H34" s="20">
        <f>+G34/E34</f>
        <v>1.1018726034744355</v>
      </c>
      <c r="I34" s="19">
        <f>SUM(I28:I33)</f>
        <v>10862268.010000002</v>
      </c>
      <c r="J34" s="12">
        <f>+I34/G34</f>
        <v>0.26722031208940678</v>
      </c>
      <c r="K34" s="19">
        <f>SUM(K28:K33)</f>
        <v>29786842.550000004</v>
      </c>
    </row>
    <row r="35" spans="1:11" x14ac:dyDescent="0.25">
      <c r="A35" s="31" t="s">
        <v>8</v>
      </c>
      <c r="B35" s="28" t="s">
        <v>7</v>
      </c>
      <c r="C35" s="23">
        <v>0</v>
      </c>
      <c r="D35" s="5">
        <v>137198029.74000001</v>
      </c>
      <c r="E35" s="5">
        <v>137198029.74000001</v>
      </c>
      <c r="F35" s="26"/>
      <c r="G35" s="23">
        <v>0</v>
      </c>
      <c r="H35" s="26"/>
      <c r="I35" s="23">
        <v>0</v>
      </c>
      <c r="J35" s="24"/>
      <c r="K35" s="23">
        <v>0</v>
      </c>
    </row>
    <row r="36" spans="1:11" x14ac:dyDescent="0.25">
      <c r="A36" s="22" t="s">
        <v>6</v>
      </c>
      <c r="B36" s="18"/>
      <c r="C36" s="19">
        <f>SUM(C35)</f>
        <v>0</v>
      </c>
      <c r="D36" s="19">
        <f>SUM(D35)</f>
        <v>137198029.74000001</v>
      </c>
      <c r="E36" s="30">
        <f>SUM(E35)</f>
        <v>137198029.74000001</v>
      </c>
      <c r="F36" s="12">
        <f>+E36/$E$39</f>
        <v>0.25123952622779294</v>
      </c>
      <c r="G36" s="19">
        <v>0</v>
      </c>
      <c r="H36" s="20">
        <f>+G36/E36</f>
        <v>0</v>
      </c>
      <c r="I36" s="19">
        <v>0</v>
      </c>
      <c r="J36" s="12" t="s">
        <v>5</v>
      </c>
      <c r="K36" s="19">
        <f>SUM(K35)</f>
        <v>0</v>
      </c>
    </row>
    <row r="37" spans="1:11" x14ac:dyDescent="0.25">
      <c r="A37" s="29" t="s">
        <v>4</v>
      </c>
      <c r="B37" s="28" t="s">
        <v>3</v>
      </c>
      <c r="C37" s="23">
        <v>0</v>
      </c>
      <c r="D37" s="23">
        <v>3716179.5</v>
      </c>
      <c r="E37" s="27">
        <v>3716179.5</v>
      </c>
      <c r="F37" s="26"/>
      <c r="G37" s="23">
        <v>3716179.5</v>
      </c>
      <c r="H37" s="26"/>
      <c r="I37" s="25">
        <v>-826100</v>
      </c>
      <c r="J37" s="24"/>
      <c r="K37" s="23">
        <v>4542279.5</v>
      </c>
    </row>
    <row r="38" spans="1:11" x14ac:dyDescent="0.25">
      <c r="A38" s="22" t="s">
        <v>2</v>
      </c>
      <c r="B38" s="18"/>
      <c r="C38" s="19">
        <f>SUM(C37)</f>
        <v>0</v>
      </c>
      <c r="D38" s="19">
        <f>SUM(D37)</f>
        <v>3716179.5</v>
      </c>
      <c r="E38" s="21">
        <f>SUM(E37:E37)</f>
        <v>3716179.5</v>
      </c>
      <c r="F38" s="12">
        <f>+E38/$E$39</f>
        <v>6.805135458043907E-3</v>
      </c>
      <c r="G38" s="19">
        <f>SUM(G37:G37)</f>
        <v>3716179.5</v>
      </c>
      <c r="H38" s="20">
        <f>+G38/E38</f>
        <v>1</v>
      </c>
      <c r="I38" s="19">
        <f>SUM(I37:I37)</f>
        <v>-826100</v>
      </c>
      <c r="J38" s="12">
        <f>+I38/G38</f>
        <v>-0.2222981963061795</v>
      </c>
      <c r="K38" s="19">
        <f>SUM(K37)</f>
        <v>4542279.5</v>
      </c>
    </row>
    <row r="39" spans="1:11" x14ac:dyDescent="0.25">
      <c r="A39" s="18" t="s">
        <v>1</v>
      </c>
      <c r="B39" s="17"/>
      <c r="C39" s="16">
        <f>SUM(C38,C36,C34,C27,C25,C21,C14)</f>
        <v>372154373</v>
      </c>
      <c r="D39" s="15">
        <f>SUM(D38,D36,D34,D27,D25,D21,D14)</f>
        <v>173930201.35000002</v>
      </c>
      <c r="E39" s="13">
        <f>E14+E21+E25+E27+E34+E36+E38</f>
        <v>546084574.35000014</v>
      </c>
      <c r="F39" s="12">
        <f>SUM(F14:F38)</f>
        <v>0.99999999999999989</v>
      </c>
      <c r="G39" s="13">
        <f>G14+G21+G25+G27+G34+G36+G38</f>
        <v>287476243.31</v>
      </c>
      <c r="H39" s="14">
        <f>+G39/(E39-E36)</f>
        <v>0.70307093030952528</v>
      </c>
      <c r="I39" s="13">
        <f>I14+I21+I25+I27+I34+I36+I38</f>
        <v>153205633.41</v>
      </c>
      <c r="J39" s="12">
        <f>+I39/G39</f>
        <v>0.5329331970043546</v>
      </c>
      <c r="K39" s="11">
        <f>K14+K21+K25+K27+K34+K36+K38</f>
        <v>134270609.90000001</v>
      </c>
    </row>
    <row r="41" spans="1:11" x14ac:dyDescent="0.25">
      <c r="A41" s="10" t="s">
        <v>0</v>
      </c>
      <c r="B41" s="9"/>
      <c r="C41" s="8"/>
      <c r="D41" s="8"/>
      <c r="E41" s="8"/>
      <c r="F41" s="8"/>
      <c r="G41" s="8"/>
      <c r="H41" s="7"/>
      <c r="I41" s="5"/>
      <c r="J41" s="6"/>
      <c r="K41" s="5"/>
    </row>
    <row r="43" spans="1:11" ht="13.8" x14ac:dyDescent="0.3">
      <c r="A43" s="4"/>
      <c r="B43" s="4"/>
      <c r="C43" s="3"/>
      <c r="D43" s="3"/>
      <c r="E43" s="3"/>
      <c r="F43" s="3"/>
      <c r="G43" s="3"/>
      <c r="H43" s="3"/>
    </row>
    <row r="44" spans="1:11" ht="13.8" x14ac:dyDescent="0.3">
      <c r="A44" s="4"/>
      <c r="B44" s="4"/>
      <c r="C44" s="3"/>
      <c r="D44" s="3"/>
      <c r="E44" s="3"/>
      <c r="F44" s="3"/>
      <c r="G44" s="3"/>
      <c r="H44" s="3"/>
    </row>
    <row r="45" spans="1:11" ht="13.8" x14ac:dyDescent="0.3">
      <c r="A45" s="4"/>
      <c r="B45" s="4"/>
      <c r="C45" s="3"/>
      <c r="D45" s="3"/>
      <c r="E45" s="3"/>
      <c r="F45" s="3"/>
      <c r="G45" s="3"/>
      <c r="H45" s="3"/>
    </row>
    <row r="46" spans="1:11" ht="13.8" x14ac:dyDescent="0.3">
      <c r="A46" s="4"/>
      <c r="B46" s="4"/>
      <c r="C46" s="3"/>
      <c r="D46" s="3"/>
      <c r="E46" s="3"/>
      <c r="F46" s="3"/>
      <c r="G46" s="3"/>
      <c r="H46" s="3"/>
    </row>
    <row r="47" spans="1:11" ht="13.8" x14ac:dyDescent="0.3">
      <c r="A47" s="4"/>
      <c r="B47" s="4"/>
      <c r="C47" s="3"/>
      <c r="D47" s="3"/>
      <c r="E47" s="3"/>
      <c r="F47" s="3"/>
      <c r="G47" s="3"/>
      <c r="H47" s="3"/>
    </row>
    <row r="48" spans="1:11" ht="13.8" x14ac:dyDescent="0.3">
      <c r="A48" s="4"/>
      <c r="B48" s="4"/>
      <c r="C48" s="3"/>
      <c r="D48" s="3"/>
      <c r="E48" s="3"/>
      <c r="F48" s="3"/>
      <c r="G48" s="3"/>
      <c r="H48" s="3"/>
    </row>
    <row r="49" spans="1:8" ht="13.8" x14ac:dyDescent="0.3">
      <c r="A49" s="4"/>
      <c r="B49" s="4"/>
      <c r="C49" s="3"/>
      <c r="D49" s="3"/>
      <c r="E49" s="3"/>
      <c r="F49" s="3"/>
      <c r="G49" s="3"/>
      <c r="H49" s="3"/>
    </row>
    <row r="50" spans="1:8" ht="13.8" x14ac:dyDescent="0.3">
      <c r="A50" s="4"/>
      <c r="B50" s="4"/>
      <c r="C50" s="3"/>
      <c r="D50" s="3"/>
      <c r="E50" s="3"/>
      <c r="F50" s="3"/>
      <c r="G50" s="3"/>
      <c r="H50" s="3"/>
    </row>
    <row r="51" spans="1:8" ht="13.8" x14ac:dyDescent="0.3">
      <c r="A51" s="4"/>
      <c r="B51" s="4"/>
      <c r="C51" s="3"/>
      <c r="D51" s="3"/>
      <c r="E51" s="3"/>
      <c r="F51" s="3"/>
      <c r="G51" s="3"/>
      <c r="H51" s="3"/>
    </row>
    <row r="52" spans="1:8" ht="13.8" x14ac:dyDescent="0.3">
      <c r="A52" s="4"/>
      <c r="B52" s="4"/>
      <c r="C52" s="3"/>
      <c r="D52" s="3"/>
      <c r="E52" s="3"/>
      <c r="F52" s="3"/>
      <c r="G52" s="3"/>
      <c r="H52" s="3"/>
    </row>
    <row r="53" spans="1:8" ht="13.8" x14ac:dyDescent="0.3">
      <c r="A53" s="4"/>
      <c r="B53" s="4"/>
      <c r="C53" s="3"/>
      <c r="D53" s="3"/>
      <c r="E53" s="3"/>
      <c r="F53" s="3"/>
      <c r="G53" s="3"/>
      <c r="H53" s="3"/>
    </row>
    <row r="54" spans="1:8" ht="13.8" x14ac:dyDescent="0.3">
      <c r="A54" s="4"/>
      <c r="B54" s="4"/>
      <c r="C54" s="3"/>
      <c r="D54" s="3"/>
      <c r="E54" s="3"/>
      <c r="F54" s="3"/>
      <c r="G54" s="3"/>
      <c r="H54" s="3"/>
    </row>
    <row r="55" spans="1:8" ht="13.8" x14ac:dyDescent="0.3">
      <c r="A55" s="4"/>
      <c r="B55" s="4"/>
      <c r="C55" s="3"/>
      <c r="D55" s="3"/>
      <c r="E55" s="3"/>
      <c r="F55" s="3"/>
      <c r="G55" s="3"/>
      <c r="H55" s="3"/>
    </row>
    <row r="56" spans="1:8" ht="13.8" x14ac:dyDescent="0.3">
      <c r="A56" s="4"/>
      <c r="B56" s="4"/>
      <c r="C56" s="3"/>
      <c r="D56" s="3"/>
      <c r="E56" s="3"/>
      <c r="F56" s="3"/>
      <c r="G56" s="3"/>
      <c r="H56" s="3"/>
    </row>
    <row r="57" spans="1:8" ht="13.8" x14ac:dyDescent="0.3">
      <c r="A57" s="4"/>
      <c r="B57" s="4"/>
      <c r="C57" s="3"/>
      <c r="D57" s="3"/>
      <c r="E57" s="3"/>
      <c r="F57" s="3"/>
      <c r="G57" s="3"/>
      <c r="H57" s="3"/>
    </row>
  </sheetData>
  <pageMargins left="0.59055118110236227" right="0.43307086614173229" top="0.28000000000000003" bottom="0.31" header="0.2" footer="0.19685039370078741"/>
  <pageSetup paperSize="9" scale="99" orientation="landscape" r:id="rId1"/>
  <headerFooter>
    <oddHeader xml:space="preserve">&amp;R&amp;"Cambria,Normal"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</vt:lpstr>
      <vt:lpstr>ing!Área_de_impresión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Ferrer</dc:creator>
  <cp:lastModifiedBy>Raquel Ferrer</cp:lastModifiedBy>
  <dcterms:created xsi:type="dcterms:W3CDTF">2019-10-14T13:49:31Z</dcterms:created>
  <dcterms:modified xsi:type="dcterms:W3CDTF">2019-10-14T13:55:37Z</dcterms:modified>
</cp:coreProperties>
</file>