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scptranspar\disco\PENDENT DE PUBLICAR\"/>
    </mc:Choice>
  </mc:AlternateContent>
  <bookViews>
    <workbookView xWindow="0" yWindow="0" windowWidth="28800" windowHeight="12795"/>
  </bookViews>
  <sheets>
    <sheet name="GASTOS" sheetId="1" r:id="rId1"/>
  </sheets>
  <definedNames>
    <definedName name="borrar">#REF!</definedName>
    <definedName name="ingresos">#REF!</definedName>
    <definedName name="RUN_Cuenta_C6660009">#REF!</definedName>
    <definedName name="RUN_FacturaAreaGesTramit1_C6660009">#REF!</definedName>
    <definedName name="RUN_FacturasDetPartida_C6660009">#REF!</definedName>
    <definedName name="RUN_OperacionsFactura_C6660009">#REF!</definedName>
    <definedName name="RUN_SIT001_C6660009">#REF!</definedName>
    <definedName name="RUN_SIT001_C6660009_2">#REF!</definedName>
    <definedName name="RUN_SIT003_C6660009">#REF!</definedName>
    <definedName name="RUN_VINSIT001_C6660009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6" i="1" l="1"/>
  <c r="F44" i="1"/>
  <c r="F36" i="1"/>
  <c r="F28" i="1"/>
  <c r="F23" i="1"/>
  <c r="F18" i="1"/>
  <c r="F13" i="1"/>
  <c r="M46" i="1"/>
  <c r="K46" i="1"/>
  <c r="L46" i="1" s="1"/>
  <c r="I46" i="1"/>
  <c r="J46" i="1" s="1"/>
  <c r="H46" i="1"/>
  <c r="G46" i="1"/>
  <c r="G47" i="1" s="1"/>
  <c r="E46" i="1"/>
  <c r="D46" i="1"/>
  <c r="C46" i="1"/>
  <c r="C47" i="1" s="1"/>
  <c r="M45" i="1"/>
  <c r="K44" i="1"/>
  <c r="L44" i="1" s="1"/>
  <c r="I44" i="1"/>
  <c r="J44" i="1" s="1"/>
  <c r="H44" i="1"/>
  <c r="G44" i="1"/>
  <c r="E44" i="1"/>
  <c r="D44" i="1"/>
  <c r="C44" i="1"/>
  <c r="M43" i="1"/>
  <c r="M42" i="1"/>
  <c r="M41" i="1"/>
  <c r="M40" i="1"/>
  <c r="M39" i="1"/>
  <c r="M38" i="1"/>
  <c r="M37" i="1"/>
  <c r="M44" i="1" s="1"/>
  <c r="K36" i="1"/>
  <c r="L36" i="1" s="1"/>
  <c r="I36" i="1"/>
  <c r="I47" i="1" s="1"/>
  <c r="H36" i="1"/>
  <c r="G36" i="1"/>
  <c r="E36" i="1"/>
  <c r="E47" i="1" s="1"/>
  <c r="D36" i="1"/>
  <c r="C36" i="1"/>
  <c r="M35" i="1"/>
  <c r="M34" i="1"/>
  <c r="M33" i="1"/>
  <c r="M32" i="1"/>
  <c r="M31" i="1"/>
  <c r="M30" i="1"/>
  <c r="M36" i="1" s="1"/>
  <c r="M29" i="1"/>
  <c r="K28" i="1"/>
  <c r="L28" i="1" s="1"/>
  <c r="I28" i="1"/>
  <c r="J28" i="1" s="1"/>
  <c r="H28" i="1"/>
  <c r="G28" i="1"/>
  <c r="E28" i="1"/>
  <c r="D28" i="1"/>
  <c r="C28" i="1"/>
  <c r="M27" i="1"/>
  <c r="M26" i="1"/>
  <c r="M25" i="1"/>
  <c r="M24" i="1"/>
  <c r="M28" i="1" s="1"/>
  <c r="K23" i="1"/>
  <c r="L23" i="1" s="1"/>
  <c r="J23" i="1"/>
  <c r="I23" i="1"/>
  <c r="H23" i="1"/>
  <c r="G23" i="1"/>
  <c r="E23" i="1"/>
  <c r="D23" i="1"/>
  <c r="C23" i="1"/>
  <c r="M22" i="1"/>
  <c r="M21" i="1"/>
  <c r="M20" i="1"/>
  <c r="M19" i="1"/>
  <c r="M23" i="1" s="1"/>
  <c r="K18" i="1"/>
  <c r="L18" i="1" s="1"/>
  <c r="I18" i="1"/>
  <c r="J18" i="1" s="1"/>
  <c r="H18" i="1"/>
  <c r="G18" i="1"/>
  <c r="E18" i="1"/>
  <c r="D18" i="1"/>
  <c r="C18" i="1"/>
  <c r="M17" i="1"/>
  <c r="M16" i="1"/>
  <c r="M18" i="1" s="1"/>
  <c r="M15" i="1"/>
  <c r="M14" i="1"/>
  <c r="L13" i="1"/>
  <c r="K13" i="1"/>
  <c r="I13" i="1"/>
  <c r="J13" i="1" s="1"/>
  <c r="H13" i="1"/>
  <c r="H47" i="1" s="1"/>
  <c r="G13" i="1"/>
  <c r="E13" i="1"/>
  <c r="D13" i="1"/>
  <c r="D47" i="1" s="1"/>
  <c r="C13" i="1"/>
  <c r="M12" i="1"/>
  <c r="M11" i="1"/>
  <c r="M10" i="1"/>
  <c r="M13" i="1" s="1"/>
  <c r="M9" i="1"/>
  <c r="F47" i="1" l="1"/>
  <c r="M47" i="1"/>
  <c r="J47" i="1"/>
  <c r="J36" i="1"/>
  <c r="K47" i="1"/>
  <c r="L47" i="1" s="1"/>
</calcChain>
</file>

<file path=xl/sharedStrings.xml><?xml version="1.0" encoding="utf-8"?>
<sst xmlns="http://schemas.openxmlformats.org/spreadsheetml/2006/main" count="60" uniqueCount="60">
  <si>
    <t>Total general</t>
  </si>
  <si>
    <t>Total Cap. 9 PASSIUS FINANCERS</t>
  </si>
  <si>
    <t>92  AMORTITZACIÓ DE PRÉSTECS A LLARG TERMINI</t>
  </si>
  <si>
    <t>9</t>
  </si>
  <si>
    <t>78  TRANSF.CAP. A L'EXTERIOR</t>
  </si>
  <si>
    <t>77  TRANSF. CAP. A FAMÍLIES I INSTIT. NO LUCR.</t>
  </si>
  <si>
    <t>73  TRANSF. CAP. A  FUNDACIONS I EMPRES. PARTIC. UV</t>
  </si>
  <si>
    <t>7</t>
  </si>
  <si>
    <t>Total Cap. 6 INVERSIONS REALS</t>
  </si>
  <si>
    <t>69  FORMACIÓ DE CAPITAL HUMÀ</t>
  </si>
  <si>
    <t>68  INVERS. EN ESTUDIS PROJECTES EN CURS I INVESTIGACI</t>
  </si>
  <si>
    <t>67  INVERSIONS EN ALTRE IMMOB. MATERIAL I IMMATERIAL</t>
  </si>
  <si>
    <t>66  INVERSIONS EN BÉNS DESTINATS A L'ÚS PÚBLIC</t>
  </si>
  <si>
    <t>65  INVERSIONS EN EQUIP. PROC. INFORMAC.</t>
  </si>
  <si>
    <t>64  INVERSIONS EN MOBILIARI I EFECTES</t>
  </si>
  <si>
    <t>63  INVERSIONS EN INSTAL·LACIONS</t>
  </si>
  <si>
    <t>6</t>
  </si>
  <si>
    <t>48 TRANSF. CORR.A L'EXTERIOR</t>
  </si>
  <si>
    <t>47  TRANSF. CORR. A FAMÍLIES I INSTIT. SENSE FI DE LUCRE</t>
  </si>
  <si>
    <t>43  TRANSF. CORR. A EMPRESES I FUNDAC. PARTIC. UV</t>
  </si>
  <si>
    <t>42 TRANSF. CORRENTS A ORGANISMES AUTÒNOMS</t>
  </si>
  <si>
    <t>4</t>
  </si>
  <si>
    <t>Total Cap. 3 DESPESES FINANCERES</t>
  </si>
  <si>
    <t>35  COMISSIONS PER SERVEIS BANCARIS</t>
  </si>
  <si>
    <t>34  INTERESSOS DE DEMORA I ALTRES DESPESES FINANCERES</t>
  </si>
  <si>
    <t>32  PRÉSTECS I BESTRETES</t>
  </si>
  <si>
    <t>31  DESPESES FINANCERES D'EMPRÉSTITS</t>
  </si>
  <si>
    <t>3</t>
  </si>
  <si>
    <t>Total Cap. 2 BENS CORRENTS I DESPESES FUNCION.</t>
  </si>
  <si>
    <t>23  INDEMNITZACIONS PER RAÓ DEL SERVEI</t>
  </si>
  <si>
    <t>22  TREBALLS, SUBMNISTRAMENTS I SERVEIS EXTERIORS</t>
  </si>
  <si>
    <t>21  TRIBUTS</t>
  </si>
  <si>
    <t>20 COMPRA BÉNS CORRENTS I DESPESES FUNCIONAMENT</t>
  </si>
  <si>
    <t>2</t>
  </si>
  <si>
    <t>Total Cap. 1 DESPESES DE PERSONAL</t>
  </si>
  <si>
    <t>14  PRESTACIONS SOCIALS A CÀRREC DE L'EMPLEADOR</t>
  </si>
  <si>
    <t>13  ALTRES DESPESES SOCIALS</t>
  </si>
  <si>
    <t>12  QUOTES SOCIALS A CÀRREC DE L'EMPLEADOR</t>
  </si>
  <si>
    <t>11  SOUS I SALARIS</t>
  </si>
  <si>
    <t>1</t>
  </si>
  <si>
    <t>% 
complim
c/b</t>
  </si>
  <si>
    <t>PAGAMENTS REALITZATS
c</t>
  </si>
  <si>
    <t>% 
execució
b/a</t>
  </si>
  <si>
    <t>OBLIGACIONS RECONEGUDES
b</t>
  </si>
  <si>
    <t>DESPESES COMPROMESES</t>
  </si>
  <si>
    <t xml:space="preserve">SALDO                        </t>
  </si>
  <si>
    <t>PRESSUPOST
 FINAL
a</t>
  </si>
  <si>
    <t>MODIFICACIONS</t>
  </si>
  <si>
    <t>PRESSUPOST INICIAL</t>
  </si>
  <si>
    <t>ARTICLE</t>
  </si>
  <si>
    <t>CAP</t>
  </si>
  <si>
    <t xml:space="preserve">     ESTAT D'EXECUCIÓ DEL PRESSUPOST DE DESPESES DE 2020</t>
  </si>
  <si>
    <t>Total Cap. 4 TRANSFERÈNCIES CORRENTS</t>
  </si>
  <si>
    <t>72  TRANSF. CAP. A  ORGANISMES AUTÒNOMS</t>
  </si>
  <si>
    <t>74 TRANSF. CAP. A ENS TERRITORIALS</t>
  </si>
  <si>
    <t>75  TRANSF. CAPITAL A EMPRESES PÚBLIQ.I ALTRES ÉNS PÚBL.</t>
  </si>
  <si>
    <t>76  TRANSF. CAPITAL A EMPRESES PRIVADES</t>
  </si>
  <si>
    <t>Total Cap. 7 TRANSFERÈNCIES DE CAPITAL</t>
  </si>
  <si>
    <t>OBLIGACIONS PDTS. PAGAMENT 31-12-2020</t>
  </si>
  <si>
    <t xml:space="preserve">        a 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</si>
</sst>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_ ;[Red]\-#,##0.00\ "/>
    <numFmt numFmtId="165" formatCode="0.0%"/>
  </numFmts>
  <fonts count="10" x14ac:knownFonts="1">
    <font>
      <sz val="10"/>
      <name val="MS Sans Serif"/>
      <family val="2"/>
    </font>
    <font>
      <sz val="10"/>
      <name val="MS Sans Serif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8"/>
      <name val="Calibri"/>
      <family val="2"/>
      <scheme val="minor"/>
    </font>
    <font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5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5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0" xfId="0" applyFont="1"/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3" fillId="2" borderId="17" xfId="0" applyFont="1" applyFill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64" fontId="3" fillId="2" borderId="16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9" fontId="3" fillId="2" borderId="5" xfId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2" fillId="0" borderId="0" xfId="2" applyFont="1"/>
    <xf numFmtId="0" fontId="2" fillId="0" borderId="0" xfId="2" applyFont="1" applyAlignment="1">
      <alignment horizontal="right"/>
    </xf>
    <xf numFmtId="0" fontId="5" fillId="0" borderId="0" xfId="2" applyFont="1"/>
    <xf numFmtId="165" fontId="5" fillId="0" borderId="0" xfId="2" applyNumberFormat="1" applyFont="1" applyAlignment="1">
      <alignment horizontal="right"/>
    </xf>
    <xf numFmtId="0" fontId="6" fillId="0" borderId="0" xfId="2" applyFont="1"/>
    <xf numFmtId="0" fontId="7" fillId="0" borderId="0" xfId="2" applyFont="1"/>
    <xf numFmtId="0" fontId="8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9" fillId="0" borderId="0" xfId="2" applyFont="1"/>
    <xf numFmtId="165" fontId="2" fillId="0" borderId="0" xfId="2" applyNumberFormat="1" applyFont="1" applyAlignment="1">
      <alignment horizontal="right"/>
    </xf>
    <xf numFmtId="164" fontId="4" fillId="0" borderId="20" xfId="0" applyNumberFormat="1" applyFont="1" applyBorder="1"/>
    <xf numFmtId="164" fontId="4" fillId="0" borderId="19" xfId="0" applyNumberFormat="1" applyFont="1" applyBorder="1"/>
    <xf numFmtId="164" fontId="4" fillId="0" borderId="22" xfId="0" applyNumberFormat="1" applyFont="1" applyBorder="1" applyAlignment="1">
      <alignment vertical="center"/>
    </xf>
    <xf numFmtId="164" fontId="4" fillId="0" borderId="26" xfId="0" applyNumberFormat="1" applyFont="1" applyBorder="1"/>
    <xf numFmtId="164" fontId="4" fillId="0" borderId="20" xfId="0" applyNumberFormat="1" applyFont="1" applyBorder="1" applyAlignment="1">
      <alignment vertical="center"/>
    </xf>
    <xf numFmtId="164" fontId="4" fillId="0" borderId="11" xfId="0" applyNumberFormat="1" applyFont="1" applyBorder="1"/>
    <xf numFmtId="164" fontId="4" fillId="0" borderId="12" xfId="0" applyNumberFormat="1" applyFont="1" applyBorder="1"/>
    <xf numFmtId="164" fontId="4" fillId="0" borderId="13" xfId="0" applyNumberFormat="1" applyFont="1" applyBorder="1" applyAlignment="1">
      <alignment vertical="center"/>
    </xf>
    <xf numFmtId="164" fontId="4" fillId="0" borderId="0" xfId="0" applyNumberFormat="1" applyFont="1" applyBorder="1"/>
    <xf numFmtId="164" fontId="4" fillId="0" borderId="11" xfId="0" applyNumberFormat="1" applyFont="1" applyBorder="1" applyAlignment="1">
      <alignment vertical="center"/>
    </xf>
    <xf numFmtId="164" fontId="4" fillId="0" borderId="17" xfId="0" applyNumberFormat="1" applyFont="1" applyBorder="1"/>
    <xf numFmtId="164" fontId="4" fillId="0" borderId="18" xfId="0" applyNumberFormat="1" applyFont="1" applyBorder="1"/>
    <xf numFmtId="164" fontId="3" fillId="2" borderId="16" xfId="0" applyNumberFormat="1" applyFont="1" applyFill="1" applyBorder="1" applyAlignment="1">
      <alignment vertical="center"/>
    </xf>
    <xf numFmtId="164" fontId="3" fillId="2" borderId="14" xfId="0" applyNumberFormat="1" applyFont="1" applyFill="1" applyBorder="1" applyAlignment="1">
      <alignment vertical="center"/>
    </xf>
    <xf numFmtId="9" fontId="3" fillId="2" borderId="5" xfId="1" applyFont="1" applyFill="1" applyBorder="1" applyAlignment="1">
      <alignment horizontal="center" vertical="center"/>
    </xf>
    <xf numFmtId="164" fontId="3" fillId="2" borderId="15" xfId="0" applyNumberFormat="1" applyFont="1" applyFill="1" applyBorder="1" applyAlignment="1">
      <alignment vertical="center"/>
    </xf>
    <xf numFmtId="9" fontId="3" fillId="2" borderId="14" xfId="1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64" fontId="4" fillId="0" borderId="12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9" fontId="3" fillId="0" borderId="11" xfId="1" applyFont="1" applyFill="1" applyBorder="1" applyAlignment="1">
      <alignment horizontal="center" vertical="center"/>
    </xf>
    <xf numFmtId="164" fontId="4" fillId="0" borderId="11" xfId="0" applyNumberFormat="1" applyFont="1" applyFill="1" applyBorder="1" applyAlignment="1">
      <alignment vertical="center"/>
    </xf>
    <xf numFmtId="164" fontId="4" fillId="0" borderId="12" xfId="0" applyNumberFormat="1" applyFont="1" applyBorder="1" applyAlignment="1">
      <alignment vertical="center"/>
    </xf>
    <xf numFmtId="0" fontId="4" fillId="0" borderId="25" xfId="0" applyFont="1" applyBorder="1"/>
    <xf numFmtId="164" fontId="4" fillId="0" borderId="0" xfId="0" applyNumberFormat="1" applyFont="1" applyBorder="1" applyAlignment="1">
      <alignment vertical="center"/>
    </xf>
    <xf numFmtId="164" fontId="4" fillId="0" borderId="13" xfId="0" applyNumberFormat="1" applyFont="1" applyBorder="1"/>
    <xf numFmtId="164" fontId="4" fillId="0" borderId="23" xfId="0" applyNumberFormat="1" applyFont="1" applyBorder="1" applyAlignment="1">
      <alignment vertical="center"/>
    </xf>
    <xf numFmtId="164" fontId="3" fillId="2" borderId="5" xfId="0" applyNumberFormat="1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vertical="center"/>
    </xf>
    <xf numFmtId="164" fontId="4" fillId="0" borderId="8" xfId="0" applyNumberFormat="1" applyFont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164" fontId="3" fillId="2" borderId="4" xfId="0" applyNumberFormat="1" applyFont="1" applyFill="1" applyBorder="1" applyAlignment="1">
      <alignment vertical="center"/>
    </xf>
    <xf numFmtId="164" fontId="4" fillId="0" borderId="12" xfId="0" applyNumberFormat="1" applyFont="1" applyFill="1" applyBorder="1"/>
    <xf numFmtId="164" fontId="4" fillId="0" borderId="20" xfId="0" applyNumberFormat="1" applyFont="1" applyFill="1" applyBorder="1"/>
    <xf numFmtId="0" fontId="4" fillId="0" borderId="0" xfId="0" applyFont="1" applyFill="1" applyBorder="1"/>
    <xf numFmtId="164" fontId="4" fillId="0" borderId="19" xfId="0" applyNumberFormat="1" applyFont="1" applyFill="1" applyBorder="1"/>
    <xf numFmtId="0" fontId="4" fillId="0" borderId="11" xfId="0" applyFont="1" applyFill="1" applyBorder="1"/>
    <xf numFmtId="164" fontId="4" fillId="0" borderId="11" xfId="0" applyNumberFormat="1" applyFont="1" applyFill="1" applyBorder="1"/>
    <xf numFmtId="0" fontId="4" fillId="0" borderId="11" xfId="0" applyFont="1" applyBorder="1"/>
    <xf numFmtId="164" fontId="3" fillId="2" borderId="8" xfId="0" applyNumberFormat="1" applyFont="1" applyFill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164" fontId="4" fillId="0" borderId="27" xfId="0" applyNumberFormat="1" applyFont="1" applyBorder="1"/>
    <xf numFmtId="164" fontId="4" fillId="0" borderId="28" xfId="0" applyNumberFormat="1" applyFont="1" applyBorder="1" applyAlignment="1">
      <alignment vertical="center"/>
    </xf>
    <xf numFmtId="164" fontId="3" fillId="2" borderId="6" xfId="0" applyNumberFormat="1" applyFont="1" applyFill="1" applyBorder="1" applyAlignment="1">
      <alignment vertical="center"/>
    </xf>
    <xf numFmtId="9" fontId="3" fillId="2" borderId="29" xfId="1" applyFont="1" applyFill="1" applyBorder="1" applyAlignment="1">
      <alignment horizontal="center" vertical="center"/>
    </xf>
    <xf numFmtId="164" fontId="3" fillId="2" borderId="30" xfId="0" applyNumberFormat="1" applyFont="1" applyFill="1" applyBorder="1" applyAlignment="1">
      <alignment vertical="center"/>
    </xf>
    <xf numFmtId="164" fontId="3" fillId="2" borderId="9" xfId="0" applyNumberFormat="1" applyFont="1" applyFill="1" applyBorder="1" applyAlignment="1">
      <alignment vertical="center"/>
    </xf>
    <xf numFmtId="9" fontId="3" fillId="2" borderId="6" xfId="1" applyFont="1" applyFill="1" applyBorder="1" applyAlignment="1">
      <alignment horizontal="center" vertical="center"/>
    </xf>
    <xf numFmtId="164" fontId="3" fillId="2" borderId="31" xfId="0" applyNumberFormat="1" applyFont="1" applyFill="1" applyBorder="1" applyAlignment="1">
      <alignment vertical="center"/>
    </xf>
    <xf numFmtId="164" fontId="3" fillId="2" borderId="3" xfId="0" applyNumberFormat="1" applyFont="1" applyFill="1" applyBorder="1" applyAlignment="1">
      <alignment vertical="center"/>
    </xf>
    <xf numFmtId="9" fontId="3" fillId="2" borderId="4" xfId="1" applyFont="1" applyFill="1" applyBorder="1" applyAlignment="1">
      <alignment horizontal="center" vertical="center"/>
    </xf>
    <xf numFmtId="9" fontId="3" fillId="2" borderId="2" xfId="1" applyFont="1" applyFill="1" applyBorder="1" applyAlignment="1">
      <alignment horizontal="center" vertical="center"/>
    </xf>
  </cellXfs>
  <cellStyles count="3">
    <cellStyle name="Normal" xfId="0" builtinId="0"/>
    <cellStyle name="Normal 2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104775</xdr:rowOff>
    </xdr:from>
    <xdr:to>
      <xdr:col>1</xdr:col>
      <xdr:colOff>2581275</xdr:colOff>
      <xdr:row>2</xdr:row>
      <xdr:rowOff>47625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1AB5C-46AD-4F8D-A496-7BA6BCCFF2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04775"/>
          <a:ext cx="14097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zoomScale="90" zoomScaleNormal="90" zoomScaleSheetLayoutView="100" workbookViewId="0">
      <selection activeCell="E47" sqref="E47"/>
    </sheetView>
  </sheetViews>
  <sheetFormatPr baseColWidth="10" defaultRowHeight="12.75" x14ac:dyDescent="0.2"/>
  <cols>
    <col min="1" max="1" width="3.5703125" style="1" customWidth="1"/>
    <col min="2" max="2" width="46.7109375" style="1" bestFit="1" customWidth="1"/>
    <col min="3" max="3" width="13.85546875" style="1" customWidth="1"/>
    <col min="4" max="5" width="13.28515625" style="1" customWidth="1"/>
    <col min="6" max="6" width="7.5703125" style="1" bestFit="1" customWidth="1"/>
    <col min="7" max="7" width="13.7109375" style="1" customWidth="1"/>
    <col min="8" max="8" width="14" style="1" customWidth="1"/>
    <col min="9" max="9" width="13" style="1" customWidth="1"/>
    <col min="10" max="10" width="8.140625" style="1" customWidth="1"/>
    <col min="11" max="11" width="13.28515625" style="1" bestFit="1" customWidth="1"/>
    <col min="12" max="12" width="8.140625" style="1" customWidth="1"/>
    <col min="13" max="13" width="14.140625" style="1" bestFit="1" customWidth="1"/>
    <col min="14" max="19" width="11.42578125" style="1" customWidth="1"/>
    <col min="20" max="16384" width="11.42578125" style="1"/>
  </cols>
  <sheetData>
    <row r="1" spans="1:13" s="27" customFormat="1" x14ac:dyDescent="0.2">
      <c r="F1" s="36"/>
      <c r="J1" s="28"/>
    </row>
    <row r="2" spans="1:13" s="27" customFormat="1" x14ac:dyDescent="0.2">
      <c r="F2" s="36"/>
      <c r="J2" s="28"/>
    </row>
    <row r="3" spans="1:13" s="27" customFormat="1" x14ac:dyDescent="0.2">
      <c r="F3" s="36"/>
      <c r="J3" s="28"/>
    </row>
    <row r="4" spans="1:13" s="27" customFormat="1" ht="6" customHeight="1" x14ac:dyDescent="0.2">
      <c r="F4" s="36"/>
      <c r="J4" s="28"/>
    </row>
    <row r="5" spans="1:13" s="27" customFormat="1" ht="23.25" x14ac:dyDescent="0.35">
      <c r="C5" s="35" t="s">
        <v>51</v>
      </c>
      <c r="D5" s="35"/>
      <c r="E5" s="35"/>
      <c r="F5" s="30"/>
      <c r="G5" s="32"/>
      <c r="H5" s="32"/>
      <c r="I5" s="31"/>
      <c r="J5" s="28"/>
    </row>
    <row r="6" spans="1:13" s="27" customFormat="1" ht="23.25" x14ac:dyDescent="0.35">
      <c r="C6" s="29"/>
      <c r="D6" s="29"/>
      <c r="E6" s="34" t="s">
        <v>59</v>
      </c>
      <c r="F6" s="34"/>
      <c r="G6" s="33"/>
      <c r="H6" s="32"/>
      <c r="I6" s="31"/>
      <c r="J6" s="28"/>
    </row>
    <row r="7" spans="1:13" s="27" customFormat="1" ht="14.25" customHeight="1" x14ac:dyDescent="0.35">
      <c r="C7" s="29"/>
      <c r="D7" s="29"/>
      <c r="E7" s="29"/>
      <c r="F7" s="30"/>
      <c r="G7" s="29"/>
      <c r="J7" s="28"/>
    </row>
    <row r="8" spans="1:13" ht="36" x14ac:dyDescent="0.2">
      <c r="A8" s="26" t="s">
        <v>50</v>
      </c>
      <c r="B8" s="25" t="s">
        <v>49</v>
      </c>
      <c r="C8" s="20" t="s">
        <v>48</v>
      </c>
      <c r="D8" s="24" t="s">
        <v>47</v>
      </c>
      <c r="E8" s="21" t="s">
        <v>46</v>
      </c>
      <c r="F8" s="23"/>
      <c r="G8" s="23" t="s">
        <v>45</v>
      </c>
      <c r="H8" s="20" t="s">
        <v>44</v>
      </c>
      <c r="I8" s="22" t="s">
        <v>43</v>
      </c>
      <c r="J8" s="21" t="s">
        <v>42</v>
      </c>
      <c r="K8" s="21" t="s">
        <v>41</v>
      </c>
      <c r="L8" s="21" t="s">
        <v>40</v>
      </c>
      <c r="M8" s="20" t="s">
        <v>58</v>
      </c>
    </row>
    <row r="9" spans="1:13" x14ac:dyDescent="0.2">
      <c r="A9" s="10" t="s">
        <v>39</v>
      </c>
      <c r="B9" s="17" t="s">
        <v>38</v>
      </c>
      <c r="C9" s="37">
        <v>225598112</v>
      </c>
      <c r="D9" s="38">
        <v>8089622.0599999996</v>
      </c>
      <c r="E9" s="37">
        <v>233687734.06000003</v>
      </c>
      <c r="F9" s="39"/>
      <c r="G9" s="38">
        <v>6510971.5300000301</v>
      </c>
      <c r="H9" s="38">
        <v>227176762.53000012</v>
      </c>
      <c r="I9" s="40">
        <v>227176762.53000012</v>
      </c>
      <c r="J9" s="41"/>
      <c r="K9" s="37">
        <v>227176762.53000012</v>
      </c>
      <c r="L9" s="41"/>
      <c r="M9" s="38">
        <f>I9-K9</f>
        <v>0</v>
      </c>
    </row>
    <row r="10" spans="1:13" x14ac:dyDescent="0.2">
      <c r="A10" s="13"/>
      <c r="B10" s="8" t="s">
        <v>37</v>
      </c>
      <c r="C10" s="42">
        <v>32342788</v>
      </c>
      <c r="D10" s="43">
        <v>1352131.31</v>
      </c>
      <c r="E10" s="42">
        <v>33694919.310000002</v>
      </c>
      <c r="F10" s="44"/>
      <c r="G10" s="43">
        <v>894087.65999999607</v>
      </c>
      <c r="H10" s="43">
        <v>32800831.649999995</v>
      </c>
      <c r="I10" s="45">
        <v>32800831.649999995</v>
      </c>
      <c r="J10" s="46"/>
      <c r="K10" s="42">
        <v>24458328.349999998</v>
      </c>
      <c r="L10" s="46"/>
      <c r="M10" s="43">
        <f t="shared" ref="M10:M12" si="0">I10-K10</f>
        <v>8342503.299999997</v>
      </c>
    </row>
    <row r="11" spans="1:13" x14ac:dyDescent="0.2">
      <c r="A11" s="13"/>
      <c r="B11" s="8" t="s">
        <v>36</v>
      </c>
      <c r="C11" s="42">
        <v>0</v>
      </c>
      <c r="D11" s="43">
        <v>71246.95</v>
      </c>
      <c r="E11" s="42">
        <v>71246.95</v>
      </c>
      <c r="F11" s="44"/>
      <c r="G11" s="43">
        <v>71246.95</v>
      </c>
      <c r="H11" s="43">
        <v>0</v>
      </c>
      <c r="I11" s="45">
        <v>0</v>
      </c>
      <c r="J11" s="46"/>
      <c r="K11" s="42">
        <v>0</v>
      </c>
      <c r="L11" s="46"/>
      <c r="M11" s="43">
        <f t="shared" si="0"/>
        <v>0</v>
      </c>
    </row>
    <row r="12" spans="1:13" x14ac:dyDescent="0.2">
      <c r="A12" s="13"/>
      <c r="B12" s="8" t="s">
        <v>35</v>
      </c>
      <c r="C12" s="42">
        <v>156534</v>
      </c>
      <c r="D12" s="43">
        <v>23413.13</v>
      </c>
      <c r="E12" s="47">
        <v>179947.13</v>
      </c>
      <c r="F12" s="44"/>
      <c r="G12" s="48">
        <v>7008.640000000014</v>
      </c>
      <c r="H12" s="43">
        <v>172938.49</v>
      </c>
      <c r="I12" s="45">
        <v>172938.49</v>
      </c>
      <c r="J12" s="46"/>
      <c r="K12" s="42">
        <v>172938.49</v>
      </c>
      <c r="L12" s="46"/>
      <c r="M12" s="43">
        <f t="shared" si="0"/>
        <v>0</v>
      </c>
    </row>
    <row r="13" spans="1:13" x14ac:dyDescent="0.2">
      <c r="A13" s="16" t="s">
        <v>34</v>
      </c>
      <c r="B13" s="11"/>
      <c r="C13" s="49">
        <f>SUM(C9:C12)</f>
        <v>258097434</v>
      </c>
      <c r="D13" s="49">
        <f t="shared" ref="D13:E13" si="1">SUM(D9:D12)</f>
        <v>9536413.4499999993</v>
      </c>
      <c r="E13" s="50">
        <f t="shared" si="1"/>
        <v>267633847.45000002</v>
      </c>
      <c r="F13" s="51">
        <f>+E13/$E$47</f>
        <v>0.45241728758219663</v>
      </c>
      <c r="G13" s="49">
        <f t="shared" ref="G13:H13" si="2">SUM(G9:G12)</f>
        <v>7483314.7800000263</v>
      </c>
      <c r="H13" s="49">
        <f t="shared" si="2"/>
        <v>260150532.67000014</v>
      </c>
      <c r="I13" s="52">
        <f>SUM(I9:I12)</f>
        <v>260150532.67000014</v>
      </c>
      <c r="J13" s="53">
        <f>+I13/E13</f>
        <v>0.9720389821717228</v>
      </c>
      <c r="K13" s="50">
        <f>SUM(K9:K12)</f>
        <v>251808029.37000012</v>
      </c>
      <c r="L13" s="53">
        <f>+K13/I13</f>
        <v>0.96793201530522155</v>
      </c>
      <c r="M13" s="49">
        <f>SUM(M9:M12)</f>
        <v>8342503.299999997</v>
      </c>
    </row>
    <row r="14" spans="1:13" x14ac:dyDescent="0.2">
      <c r="A14" s="14" t="s">
        <v>33</v>
      </c>
      <c r="B14" s="6" t="s">
        <v>32</v>
      </c>
      <c r="C14" s="38">
        <v>0</v>
      </c>
      <c r="D14" s="43">
        <v>0</v>
      </c>
      <c r="E14" s="37">
        <v>0</v>
      </c>
      <c r="F14" s="54"/>
      <c r="G14" s="55">
        <v>0</v>
      </c>
      <c r="H14" s="56">
        <v>0</v>
      </c>
      <c r="I14" s="57">
        <v>0</v>
      </c>
      <c r="J14" s="58"/>
      <c r="K14" s="59">
        <v>0</v>
      </c>
      <c r="L14" s="58"/>
      <c r="M14" s="60">
        <f>I14-K14</f>
        <v>0</v>
      </c>
    </row>
    <row r="15" spans="1:13" x14ac:dyDescent="0.2">
      <c r="A15" s="61"/>
      <c r="B15" s="19" t="s">
        <v>31</v>
      </c>
      <c r="C15" s="45">
        <v>0</v>
      </c>
      <c r="D15" s="43">
        <v>0</v>
      </c>
      <c r="E15" s="42">
        <v>0</v>
      </c>
      <c r="F15" s="62"/>
      <c r="G15" s="43">
        <v>-293891.78999999992</v>
      </c>
      <c r="H15" s="63">
        <v>293891.78999999992</v>
      </c>
      <c r="I15" s="45">
        <v>293891.78999999992</v>
      </c>
      <c r="J15" s="46"/>
      <c r="K15" s="42">
        <v>293884.78999999992</v>
      </c>
      <c r="L15" s="46"/>
      <c r="M15" s="60">
        <f>I15-K15</f>
        <v>7</v>
      </c>
    </row>
    <row r="16" spans="1:13" x14ac:dyDescent="0.2">
      <c r="A16" s="13"/>
      <c r="B16" s="8" t="s">
        <v>30</v>
      </c>
      <c r="C16" s="42">
        <v>61809909.61999999</v>
      </c>
      <c r="D16" s="43">
        <v>20083542.79999999</v>
      </c>
      <c r="E16" s="42">
        <v>81893452.420000106</v>
      </c>
      <c r="F16" s="44"/>
      <c r="G16" s="43">
        <v>21661581.330000028</v>
      </c>
      <c r="H16" s="43">
        <v>60173144.050000086</v>
      </c>
      <c r="I16" s="45">
        <v>53991486.070000067</v>
      </c>
      <c r="J16" s="46"/>
      <c r="K16" s="42">
        <v>49829476.130000114</v>
      </c>
      <c r="L16" s="46"/>
      <c r="M16" s="60">
        <f t="shared" ref="M16:M17" si="3">I16-K16</f>
        <v>4162009.9399999529</v>
      </c>
    </row>
    <row r="17" spans="1:13" x14ac:dyDescent="0.2">
      <c r="A17" s="13"/>
      <c r="B17" s="18" t="s">
        <v>29</v>
      </c>
      <c r="C17" s="42">
        <v>1812345</v>
      </c>
      <c r="D17" s="48">
        <v>1549534.9100000004</v>
      </c>
      <c r="E17" s="47">
        <v>3361879.9100000006</v>
      </c>
      <c r="F17" s="44"/>
      <c r="G17" s="48">
        <v>-1557678.7499999979</v>
      </c>
      <c r="H17" s="43">
        <v>4001910.5000000009</v>
      </c>
      <c r="I17" s="45">
        <v>3820022.5400000005</v>
      </c>
      <c r="J17" s="46"/>
      <c r="K17" s="42">
        <v>3720983.5200000005</v>
      </c>
      <c r="L17" s="46"/>
      <c r="M17" s="64">
        <f t="shared" si="3"/>
        <v>99039.020000000019</v>
      </c>
    </row>
    <row r="18" spans="1:13" x14ac:dyDescent="0.2">
      <c r="A18" s="5" t="s">
        <v>28</v>
      </c>
      <c r="B18" s="4"/>
      <c r="C18" s="49">
        <f>SUM(C14:C17)</f>
        <v>63622254.61999999</v>
      </c>
      <c r="D18" s="49">
        <f>SUM(D14:D17)</f>
        <v>21633077.70999999</v>
      </c>
      <c r="E18" s="50">
        <f>SUM(E14:E17)</f>
        <v>85255332.330000103</v>
      </c>
      <c r="F18" s="51">
        <f>+E18/$E$47</f>
        <v>0.14411849088655845</v>
      </c>
      <c r="G18" s="65">
        <f>SUM(G14:G17)</f>
        <v>19810010.790000033</v>
      </c>
      <c r="H18" s="49">
        <f>SUM(H14:H17)</f>
        <v>64468946.340000086</v>
      </c>
      <c r="I18" s="52">
        <f>SUM(I14:I17)</f>
        <v>58105400.400000066</v>
      </c>
      <c r="J18" s="53">
        <f>+I18/E18</f>
        <v>0.68154564426644815</v>
      </c>
      <c r="K18" s="50">
        <f>SUM(K14:K17)</f>
        <v>53844344.440000117</v>
      </c>
      <c r="L18" s="53">
        <f>+K18/I18</f>
        <v>0.92666678259393009</v>
      </c>
      <c r="M18" s="66">
        <f>SUM(M14:M17)</f>
        <v>4261055.9599999525</v>
      </c>
    </row>
    <row r="19" spans="1:13" x14ac:dyDescent="0.2">
      <c r="A19" s="14" t="s">
        <v>27</v>
      </c>
      <c r="B19" s="17" t="s">
        <v>26</v>
      </c>
      <c r="C19" s="43">
        <v>2975010</v>
      </c>
      <c r="D19" s="43">
        <v>0</v>
      </c>
      <c r="E19" s="37">
        <v>2975010</v>
      </c>
      <c r="F19" s="44"/>
      <c r="G19" s="63">
        <v>8.0000000074505806E-2</v>
      </c>
      <c r="H19" s="43">
        <v>2975009.92</v>
      </c>
      <c r="I19" s="45">
        <v>2975009.92</v>
      </c>
      <c r="J19" s="46"/>
      <c r="K19" s="42">
        <v>2975009.92</v>
      </c>
      <c r="L19" s="46"/>
      <c r="M19" s="67">
        <f>I19-K19</f>
        <v>0</v>
      </c>
    </row>
    <row r="20" spans="1:13" x14ac:dyDescent="0.2">
      <c r="A20" s="13"/>
      <c r="B20" s="68" t="s">
        <v>25</v>
      </c>
      <c r="C20" s="43">
        <v>104214</v>
      </c>
      <c r="D20" s="43">
        <v>227532.43</v>
      </c>
      <c r="E20" s="42">
        <v>331746.43</v>
      </c>
      <c r="F20" s="44"/>
      <c r="G20" s="63">
        <v>263675.96999999997</v>
      </c>
      <c r="H20" s="43">
        <v>68070.459999999992</v>
      </c>
      <c r="I20" s="45">
        <v>36815.72</v>
      </c>
      <c r="J20" s="46"/>
      <c r="K20" s="42">
        <v>36815.72</v>
      </c>
      <c r="L20" s="46"/>
      <c r="M20" s="60">
        <f>I20-K20</f>
        <v>0</v>
      </c>
    </row>
    <row r="21" spans="1:13" x14ac:dyDescent="0.2">
      <c r="A21" s="13"/>
      <c r="B21" s="8" t="s">
        <v>24</v>
      </c>
      <c r="C21" s="43">
        <v>230000</v>
      </c>
      <c r="D21" s="43">
        <v>0</v>
      </c>
      <c r="E21" s="42">
        <v>230000</v>
      </c>
      <c r="F21" s="44"/>
      <c r="G21" s="63">
        <v>55487.770000000004</v>
      </c>
      <c r="H21" s="43">
        <v>174512.22999999998</v>
      </c>
      <c r="I21" s="45">
        <v>114512.23</v>
      </c>
      <c r="J21" s="46"/>
      <c r="K21" s="42">
        <v>114512.23</v>
      </c>
      <c r="L21" s="46"/>
      <c r="M21" s="60">
        <f t="shared" ref="M21:M22" si="4">I21-K21</f>
        <v>0</v>
      </c>
    </row>
    <row r="22" spans="1:13" x14ac:dyDescent="0.2">
      <c r="A22" s="9"/>
      <c r="B22" s="8" t="s">
        <v>23</v>
      </c>
      <c r="C22" s="43">
        <v>0</v>
      </c>
      <c r="D22" s="43">
        <v>0</v>
      </c>
      <c r="E22" s="47">
        <v>0</v>
      </c>
      <c r="F22" s="44"/>
      <c r="G22" s="63">
        <v>-95079.23</v>
      </c>
      <c r="H22" s="43">
        <v>95079.23</v>
      </c>
      <c r="I22" s="45">
        <v>95079.23</v>
      </c>
      <c r="J22" s="46"/>
      <c r="K22" s="42">
        <v>95079.23</v>
      </c>
      <c r="L22" s="46"/>
      <c r="M22" s="60">
        <f t="shared" si="4"/>
        <v>0</v>
      </c>
    </row>
    <row r="23" spans="1:13" x14ac:dyDescent="0.2">
      <c r="A23" s="5" t="s">
        <v>22</v>
      </c>
      <c r="B23" s="11"/>
      <c r="C23" s="49">
        <f>SUM(C19:C22)</f>
        <v>3309224</v>
      </c>
      <c r="D23" s="49">
        <f>SUM(D19:D22)</f>
        <v>227532.43</v>
      </c>
      <c r="E23" s="50">
        <f>SUM(E19:E22)</f>
        <v>3536756.43</v>
      </c>
      <c r="F23" s="51">
        <f>+E23/$E$47</f>
        <v>5.9786524243665611E-3</v>
      </c>
      <c r="G23" s="65">
        <f>SUM(G19:G22)</f>
        <v>224084.59000000008</v>
      </c>
      <c r="H23" s="49">
        <f>SUM(H19:H22)</f>
        <v>3312671.84</v>
      </c>
      <c r="I23" s="52">
        <f>SUM(I19:I22)</f>
        <v>3221417.1</v>
      </c>
      <c r="J23" s="53">
        <f>+I23/E23</f>
        <v>0.91083939868598751</v>
      </c>
      <c r="K23" s="50">
        <f>SUM(K19:K22)</f>
        <v>3221417.1</v>
      </c>
      <c r="L23" s="53">
        <f>+K23/I23</f>
        <v>1</v>
      </c>
      <c r="M23" s="69">
        <f>SUM(M19:M22)</f>
        <v>0</v>
      </c>
    </row>
    <row r="24" spans="1:13" x14ac:dyDescent="0.2">
      <c r="A24" s="14" t="s">
        <v>21</v>
      </c>
      <c r="B24" s="8" t="s">
        <v>20</v>
      </c>
      <c r="C24" s="70">
        <v>0</v>
      </c>
      <c r="D24" s="70">
        <v>0</v>
      </c>
      <c r="E24" s="71">
        <v>0</v>
      </c>
      <c r="F24" s="72"/>
      <c r="G24" s="73">
        <v>-166578.22</v>
      </c>
      <c r="H24" s="43">
        <v>166578.22</v>
      </c>
      <c r="I24" s="45">
        <v>166578.22</v>
      </c>
      <c r="J24" s="74"/>
      <c r="K24" s="75">
        <v>166578.22</v>
      </c>
      <c r="L24" s="74"/>
      <c r="M24" s="60">
        <f>I24-K24</f>
        <v>0</v>
      </c>
    </row>
    <row r="25" spans="1:13" x14ac:dyDescent="0.2">
      <c r="A25" s="76"/>
      <c r="B25" s="8" t="s">
        <v>19</v>
      </c>
      <c r="C25" s="43">
        <v>170000</v>
      </c>
      <c r="D25" s="43">
        <v>153820.28999999998</v>
      </c>
      <c r="E25" s="42">
        <v>323820.29000000004</v>
      </c>
      <c r="F25" s="62"/>
      <c r="G25" s="43">
        <v>179666.35000000003</v>
      </c>
      <c r="H25" s="43">
        <v>144153.94</v>
      </c>
      <c r="I25" s="45">
        <v>144153.94</v>
      </c>
      <c r="J25" s="46"/>
      <c r="K25" s="42">
        <v>54500</v>
      </c>
      <c r="L25" s="46"/>
      <c r="M25" s="60">
        <f>I25-K25</f>
        <v>89653.94</v>
      </c>
    </row>
    <row r="26" spans="1:13" x14ac:dyDescent="0.2">
      <c r="A26" s="13"/>
      <c r="B26" s="8" t="s">
        <v>18</v>
      </c>
      <c r="C26" s="43">
        <v>3730783</v>
      </c>
      <c r="D26" s="43">
        <v>19510091.940000001</v>
      </c>
      <c r="E26" s="42">
        <v>23240874.940000005</v>
      </c>
      <c r="F26" s="62"/>
      <c r="G26" s="43">
        <v>6808767.1500000069</v>
      </c>
      <c r="H26" s="43">
        <v>14733155.439999999</v>
      </c>
      <c r="I26" s="45">
        <v>11751321.1</v>
      </c>
      <c r="J26" s="46"/>
      <c r="K26" s="42">
        <v>11688396.560000001</v>
      </c>
      <c r="L26" s="46"/>
      <c r="M26" s="60">
        <f t="shared" ref="M26:M27" si="5">I26-K26</f>
        <v>62924.539999999106</v>
      </c>
    </row>
    <row r="27" spans="1:13" x14ac:dyDescent="0.2">
      <c r="A27" s="9"/>
      <c r="B27" s="8" t="s">
        <v>17</v>
      </c>
      <c r="C27" s="43">
        <v>0</v>
      </c>
      <c r="D27" s="43">
        <v>0</v>
      </c>
      <c r="E27" s="47">
        <v>0</v>
      </c>
      <c r="F27" s="62"/>
      <c r="G27" s="48">
        <v>-124728.6</v>
      </c>
      <c r="H27" s="43">
        <v>124728.6</v>
      </c>
      <c r="I27" s="45">
        <v>124728.6</v>
      </c>
      <c r="J27" s="46"/>
      <c r="K27" s="42">
        <v>124728.6</v>
      </c>
      <c r="L27" s="46"/>
      <c r="M27" s="60">
        <f t="shared" si="5"/>
        <v>0</v>
      </c>
    </row>
    <row r="28" spans="1:13" x14ac:dyDescent="0.2">
      <c r="A28" s="16" t="s">
        <v>52</v>
      </c>
      <c r="B28" s="15"/>
      <c r="C28" s="49">
        <f>SUM(C24:C27)</f>
        <v>3900783</v>
      </c>
      <c r="D28" s="49">
        <f>SUM(D24:D27)</f>
        <v>19663912.23</v>
      </c>
      <c r="E28" s="50">
        <f>SUM(E24:E27)</f>
        <v>23564695.230000004</v>
      </c>
      <c r="F28" s="51">
        <f>+E28/$E$47</f>
        <v>3.9834556055730039E-2</v>
      </c>
      <c r="G28" s="65">
        <f>SUM(G24:G27)</f>
        <v>6697126.6800000072</v>
      </c>
      <c r="H28" s="49">
        <f>SUM(H24:H27)</f>
        <v>15168616.199999999</v>
      </c>
      <c r="I28" s="52">
        <f>SUM(I24:I27)</f>
        <v>12186781.859999999</v>
      </c>
      <c r="J28" s="53">
        <f>+I28/E28</f>
        <v>0.51716271910383615</v>
      </c>
      <c r="K28" s="50">
        <f>SUM(K24:K27)</f>
        <v>12034203.380000001</v>
      </c>
      <c r="L28" s="53">
        <f>+K28/I28</f>
        <v>0.98748000237037159</v>
      </c>
      <c r="M28" s="49">
        <f>SUM(M24:M27)</f>
        <v>152578.47999999911</v>
      </c>
    </row>
    <row r="29" spans="1:13" x14ac:dyDescent="0.2">
      <c r="A29" s="14" t="s">
        <v>16</v>
      </c>
      <c r="B29" s="8" t="s">
        <v>15</v>
      </c>
      <c r="C29" s="42">
        <v>796335</v>
      </c>
      <c r="D29" s="43">
        <v>3851792.7100000004</v>
      </c>
      <c r="E29" s="37">
        <v>4648127.7100000009</v>
      </c>
      <c r="F29" s="44"/>
      <c r="G29" s="45">
        <v>-1392701.19</v>
      </c>
      <c r="H29" s="43">
        <v>5973698.0999999996</v>
      </c>
      <c r="I29" s="45">
        <v>5563583.9400000004</v>
      </c>
      <c r="J29" s="46"/>
      <c r="K29" s="42">
        <v>5066948.2200000007</v>
      </c>
      <c r="L29" s="46"/>
      <c r="M29" s="60">
        <f t="shared" ref="M29:M35" si="6">I29-K29</f>
        <v>496635.71999999974</v>
      </c>
    </row>
    <row r="30" spans="1:13" x14ac:dyDescent="0.2">
      <c r="A30" s="13"/>
      <c r="B30" s="8" t="s">
        <v>14</v>
      </c>
      <c r="C30" s="42">
        <v>1572185.3800000004</v>
      </c>
      <c r="D30" s="43">
        <v>5037438.79</v>
      </c>
      <c r="E30" s="42">
        <v>6609624.1700000027</v>
      </c>
      <c r="F30" s="44"/>
      <c r="G30" s="45">
        <v>3039622.4000000032</v>
      </c>
      <c r="H30" s="43">
        <v>2872445.9399999985</v>
      </c>
      <c r="I30" s="45">
        <v>1084145.7900000003</v>
      </c>
      <c r="J30" s="46"/>
      <c r="K30" s="42">
        <v>996244.82000000041</v>
      </c>
      <c r="L30" s="46"/>
      <c r="M30" s="60">
        <f t="shared" si="6"/>
        <v>87900.969999999856</v>
      </c>
    </row>
    <row r="31" spans="1:13" x14ac:dyDescent="0.2">
      <c r="A31" s="13"/>
      <c r="B31" s="8" t="s">
        <v>13</v>
      </c>
      <c r="C31" s="42">
        <v>3085919.0000000005</v>
      </c>
      <c r="D31" s="43">
        <v>7567352.4300000006</v>
      </c>
      <c r="E31" s="42">
        <v>10653271.429999996</v>
      </c>
      <c r="F31" s="44"/>
      <c r="G31" s="45">
        <v>7400370.2999999961</v>
      </c>
      <c r="H31" s="43">
        <v>3212245.1299999994</v>
      </c>
      <c r="I31" s="45">
        <v>2882432.5700000008</v>
      </c>
      <c r="J31" s="46"/>
      <c r="K31" s="42">
        <v>2777804.0200000005</v>
      </c>
      <c r="L31" s="46"/>
      <c r="M31" s="60">
        <f t="shared" si="6"/>
        <v>104628.55000000028</v>
      </c>
    </row>
    <row r="32" spans="1:13" x14ac:dyDescent="0.2">
      <c r="A32" s="13"/>
      <c r="B32" s="8" t="s">
        <v>12</v>
      </c>
      <c r="C32" s="42">
        <v>10961628</v>
      </c>
      <c r="D32" s="43">
        <v>26763771.270000007</v>
      </c>
      <c r="E32" s="42">
        <v>37725399.270000003</v>
      </c>
      <c r="F32" s="44"/>
      <c r="G32" s="45">
        <v>29131073</v>
      </c>
      <c r="H32" s="43">
        <v>7657924.4000000004</v>
      </c>
      <c r="I32" s="45">
        <v>5620172.7299999995</v>
      </c>
      <c r="J32" s="46"/>
      <c r="K32" s="42">
        <v>5582368.2899999982</v>
      </c>
      <c r="L32" s="46"/>
      <c r="M32" s="60">
        <f t="shared" si="6"/>
        <v>37804.440000001341</v>
      </c>
    </row>
    <row r="33" spans="1:13" x14ac:dyDescent="0.2">
      <c r="A33" s="13"/>
      <c r="B33" s="8" t="s">
        <v>11</v>
      </c>
      <c r="C33" s="42">
        <v>607030</v>
      </c>
      <c r="D33" s="43">
        <v>45280.360000000052</v>
      </c>
      <c r="E33" s="42">
        <v>652310.36</v>
      </c>
      <c r="F33" s="44"/>
      <c r="G33" s="45">
        <v>64308.959999999854</v>
      </c>
      <c r="H33" s="43">
        <v>588001.39999999979</v>
      </c>
      <c r="I33" s="45">
        <v>545075.09</v>
      </c>
      <c r="J33" s="46"/>
      <c r="K33" s="42">
        <v>517674.50999999989</v>
      </c>
      <c r="L33" s="46"/>
      <c r="M33" s="60">
        <f>I33-K33</f>
        <v>27400.580000000075</v>
      </c>
    </row>
    <row r="34" spans="1:13" x14ac:dyDescent="0.2">
      <c r="A34" s="13"/>
      <c r="B34" s="8" t="s">
        <v>10</v>
      </c>
      <c r="C34" s="42">
        <v>33614252</v>
      </c>
      <c r="D34" s="43">
        <v>99743439.130000159</v>
      </c>
      <c r="E34" s="42">
        <v>133357691.12999989</v>
      </c>
      <c r="F34" s="44"/>
      <c r="G34" s="45">
        <v>68146748.930000305</v>
      </c>
      <c r="H34" s="43">
        <v>62146574.199999981</v>
      </c>
      <c r="I34" s="45">
        <v>59710671.139999993</v>
      </c>
      <c r="J34" s="46"/>
      <c r="K34" s="42">
        <v>57165686.749999955</v>
      </c>
      <c r="L34" s="46"/>
      <c r="M34" s="60">
        <f t="shared" si="6"/>
        <v>2544984.3900000378</v>
      </c>
    </row>
    <row r="35" spans="1:13" x14ac:dyDescent="0.2">
      <c r="A35" s="13"/>
      <c r="B35" s="8" t="s">
        <v>9</v>
      </c>
      <c r="C35" s="42">
        <v>4639185</v>
      </c>
      <c r="D35" s="43">
        <v>6860302.2900000028</v>
      </c>
      <c r="E35" s="47">
        <v>11499487.289999999</v>
      </c>
      <c r="F35" s="44"/>
      <c r="G35" s="45">
        <v>7296741.2600000082</v>
      </c>
      <c r="H35" s="43">
        <v>4202746.0299999993</v>
      </c>
      <c r="I35" s="45">
        <v>4139065.3099999991</v>
      </c>
      <c r="J35" s="46"/>
      <c r="K35" s="42">
        <v>3460185.58</v>
      </c>
      <c r="L35" s="46"/>
      <c r="M35" s="60">
        <f t="shared" si="6"/>
        <v>678879.72999999905</v>
      </c>
    </row>
    <row r="36" spans="1:13" x14ac:dyDescent="0.2">
      <c r="A36" s="12" t="s">
        <v>8</v>
      </c>
      <c r="B36" s="11"/>
      <c r="C36" s="49">
        <f>SUM(C29:C35)</f>
        <v>55276534.380000003</v>
      </c>
      <c r="D36" s="49">
        <f t="shared" ref="D36:E36" si="7">SUM(D29:D35)</f>
        <v>149869376.98000017</v>
      </c>
      <c r="E36" s="50">
        <f t="shared" si="7"/>
        <v>205145911.35999987</v>
      </c>
      <c r="F36" s="51">
        <f>+E36/$E$47</f>
        <v>0.3467855716321836</v>
      </c>
      <c r="G36" s="65">
        <f t="shared" ref="G36" si="8">SUM(G29:G35)</f>
        <v>113686163.66000031</v>
      </c>
      <c r="H36" s="49">
        <f>SUM(H29:H35)</f>
        <v>86653635.199999988</v>
      </c>
      <c r="I36" s="52">
        <f>SUM(I29:I35)</f>
        <v>79545146.569999993</v>
      </c>
      <c r="J36" s="53">
        <f>+I36/E36</f>
        <v>0.3877491198467532</v>
      </c>
      <c r="K36" s="50">
        <f>SUM(K29:K35)</f>
        <v>75566912.189999953</v>
      </c>
      <c r="L36" s="53">
        <f>+K36/I36</f>
        <v>0.94998771701930074</v>
      </c>
      <c r="M36" s="49">
        <f>SUM(M29:M35)</f>
        <v>3978234.3800000381</v>
      </c>
    </row>
    <row r="37" spans="1:13" x14ac:dyDescent="0.2">
      <c r="A37" s="10" t="s">
        <v>7</v>
      </c>
      <c r="B37" s="8" t="s">
        <v>53</v>
      </c>
      <c r="C37" s="43">
        <v>0</v>
      </c>
      <c r="D37" s="45">
        <v>6000</v>
      </c>
      <c r="E37" s="37">
        <v>6000</v>
      </c>
      <c r="F37" s="44"/>
      <c r="G37" s="63">
        <v>-88000</v>
      </c>
      <c r="H37" s="38">
        <v>94000</v>
      </c>
      <c r="I37" s="45">
        <v>94000</v>
      </c>
      <c r="J37" s="46"/>
      <c r="K37" s="42">
        <v>94000</v>
      </c>
      <c r="L37" s="46"/>
      <c r="M37" s="60">
        <f t="shared" ref="M37:M43" si="9">I37-K37</f>
        <v>0</v>
      </c>
    </row>
    <row r="38" spans="1:13" x14ac:dyDescent="0.2">
      <c r="A38" s="9"/>
      <c r="B38" s="8" t="s">
        <v>6</v>
      </c>
      <c r="C38" s="43">
        <v>1625870</v>
      </c>
      <c r="D38" s="45">
        <v>1350109.69</v>
      </c>
      <c r="E38" s="42">
        <v>2975979.69</v>
      </c>
      <c r="F38" s="44"/>
      <c r="G38" s="63">
        <v>1190536.1000000001</v>
      </c>
      <c r="H38" s="43">
        <v>1785443.5899999999</v>
      </c>
      <c r="I38" s="45">
        <v>1785443.5899999999</v>
      </c>
      <c r="J38" s="46"/>
      <c r="K38" s="42">
        <v>1785443.5899999999</v>
      </c>
      <c r="L38" s="46"/>
      <c r="M38" s="60">
        <f t="shared" si="9"/>
        <v>0</v>
      </c>
    </row>
    <row r="39" spans="1:13" x14ac:dyDescent="0.2">
      <c r="A39" s="9"/>
      <c r="B39" s="8" t="s">
        <v>54</v>
      </c>
      <c r="C39" s="43">
        <v>0</v>
      </c>
      <c r="D39" s="45">
        <v>0</v>
      </c>
      <c r="E39" s="42">
        <v>0</v>
      </c>
      <c r="F39" s="44"/>
      <c r="G39" s="63">
        <v>-2650</v>
      </c>
      <c r="H39" s="43">
        <v>2650</v>
      </c>
      <c r="I39" s="45">
        <v>2650</v>
      </c>
      <c r="J39" s="46"/>
      <c r="K39" s="42">
        <v>2650</v>
      </c>
      <c r="L39" s="46"/>
      <c r="M39" s="60">
        <f t="shared" si="9"/>
        <v>0</v>
      </c>
    </row>
    <row r="40" spans="1:13" x14ac:dyDescent="0.2">
      <c r="A40" s="9"/>
      <c r="B40" s="8" t="s">
        <v>55</v>
      </c>
      <c r="C40" s="43">
        <v>0</v>
      </c>
      <c r="D40" s="45">
        <v>0</v>
      </c>
      <c r="E40" s="42">
        <v>0</v>
      </c>
      <c r="F40" s="44"/>
      <c r="G40" s="63">
        <v>-41592.94</v>
      </c>
      <c r="H40" s="43">
        <v>41592.94</v>
      </c>
      <c r="I40" s="45">
        <v>41592.94</v>
      </c>
      <c r="J40" s="46"/>
      <c r="K40" s="42">
        <v>41592.94</v>
      </c>
      <c r="L40" s="46"/>
      <c r="M40" s="60">
        <f t="shared" si="9"/>
        <v>0</v>
      </c>
    </row>
    <row r="41" spans="1:13" x14ac:dyDescent="0.2">
      <c r="A41" s="9"/>
      <c r="B41" s="8" t="s">
        <v>56</v>
      </c>
      <c r="C41" s="43">
        <v>0</v>
      </c>
      <c r="D41" s="45">
        <v>151244.06</v>
      </c>
      <c r="E41" s="42">
        <v>151244.06</v>
      </c>
      <c r="F41" s="44"/>
      <c r="G41" s="63">
        <v>97911.06</v>
      </c>
      <c r="H41" s="43">
        <v>53333</v>
      </c>
      <c r="I41" s="45">
        <v>53333</v>
      </c>
      <c r="J41" s="46"/>
      <c r="K41" s="42">
        <v>53333</v>
      </c>
      <c r="L41" s="46"/>
      <c r="M41" s="60">
        <f t="shared" si="9"/>
        <v>0</v>
      </c>
    </row>
    <row r="42" spans="1:13" x14ac:dyDescent="0.2">
      <c r="A42" s="9"/>
      <c r="B42" s="8" t="s">
        <v>5</v>
      </c>
      <c r="C42" s="43">
        <v>125000</v>
      </c>
      <c r="D42" s="45">
        <v>539497.71000000008</v>
      </c>
      <c r="E42" s="42">
        <v>664497.70999999985</v>
      </c>
      <c r="F42" s="44"/>
      <c r="G42" s="63">
        <v>75380.499999999854</v>
      </c>
      <c r="H42" s="43">
        <v>437821.10000000003</v>
      </c>
      <c r="I42" s="45">
        <v>437821.10000000003</v>
      </c>
      <c r="J42" s="46"/>
      <c r="K42" s="42">
        <v>437821.10000000003</v>
      </c>
      <c r="L42" s="46"/>
      <c r="M42" s="60">
        <f t="shared" si="9"/>
        <v>0</v>
      </c>
    </row>
    <row r="43" spans="1:13" x14ac:dyDescent="0.2">
      <c r="A43" s="9"/>
      <c r="B43" s="8" t="s">
        <v>4</v>
      </c>
      <c r="C43" s="43">
        <v>0</v>
      </c>
      <c r="D43" s="45">
        <v>1601911.1400000001</v>
      </c>
      <c r="E43" s="47">
        <v>1601911.1400000001</v>
      </c>
      <c r="F43" s="44"/>
      <c r="G43" s="63">
        <v>806025.4600000002</v>
      </c>
      <c r="H43" s="48">
        <v>795885.68</v>
      </c>
      <c r="I43" s="45">
        <v>795885.68</v>
      </c>
      <c r="J43" s="46"/>
      <c r="K43" s="42">
        <v>795885.68</v>
      </c>
      <c r="L43" s="46"/>
      <c r="M43" s="60">
        <f t="shared" si="9"/>
        <v>0</v>
      </c>
    </row>
    <row r="44" spans="1:13" x14ac:dyDescent="0.2">
      <c r="A44" s="7" t="s">
        <v>57</v>
      </c>
      <c r="B44" s="4"/>
      <c r="C44" s="49">
        <f>SUM(C37:C43)</f>
        <v>1750870</v>
      </c>
      <c r="D44" s="49">
        <f>SUM(D37:D43)</f>
        <v>3648762.6</v>
      </c>
      <c r="E44" s="50">
        <f>SUM(E37:E43)</f>
        <v>5399632.5999999996</v>
      </c>
      <c r="F44" s="51">
        <f>+E44/$E$47</f>
        <v>9.1277211687090121E-3</v>
      </c>
      <c r="G44" s="65">
        <f>SUM(G37:G43)</f>
        <v>2037610.1800000002</v>
      </c>
      <c r="H44" s="49">
        <f>SUM(H37:H43)</f>
        <v>3210726.31</v>
      </c>
      <c r="I44" s="52">
        <f>SUM(I37:I43)</f>
        <v>3210726.31</v>
      </c>
      <c r="J44" s="53">
        <f>+I44/E44</f>
        <v>0.59461940243860301</v>
      </c>
      <c r="K44" s="50">
        <f>SUM(K37:K43)</f>
        <v>3210726.31</v>
      </c>
      <c r="L44" s="53">
        <f>K44/I44</f>
        <v>1</v>
      </c>
      <c r="M44" s="77">
        <f>SUM(M37:M43)</f>
        <v>0</v>
      </c>
    </row>
    <row r="45" spans="1:13" x14ac:dyDescent="0.2">
      <c r="A45" s="78" t="s">
        <v>3</v>
      </c>
      <c r="B45" s="6" t="s">
        <v>2</v>
      </c>
      <c r="C45" s="43">
        <v>1027973</v>
      </c>
      <c r="D45" s="60">
        <v>0</v>
      </c>
      <c r="E45" s="79">
        <v>1027973</v>
      </c>
      <c r="F45" s="80"/>
      <c r="G45" s="63">
        <v>23.080000000059954</v>
      </c>
      <c r="H45" s="43">
        <v>1027949.92</v>
      </c>
      <c r="I45" s="45">
        <v>556276.24</v>
      </c>
      <c r="J45" s="46"/>
      <c r="K45" s="42">
        <v>556276.24</v>
      </c>
      <c r="L45" s="46"/>
      <c r="M45" s="67">
        <f>I45-K45</f>
        <v>0</v>
      </c>
    </row>
    <row r="46" spans="1:13" x14ac:dyDescent="0.2">
      <c r="A46" s="5" t="s">
        <v>1</v>
      </c>
      <c r="B46" s="4"/>
      <c r="C46" s="66">
        <f>SUM(C45)</f>
        <v>1027973</v>
      </c>
      <c r="D46" s="77">
        <f t="shared" ref="D46:E46" si="10">SUM(D45)</f>
        <v>0</v>
      </c>
      <c r="E46" s="81">
        <f t="shared" si="10"/>
        <v>1027973</v>
      </c>
      <c r="F46" s="82">
        <f>+E46/$E$47</f>
        <v>1.737720250255788E-3</v>
      </c>
      <c r="G46" s="83">
        <f t="shared" ref="G46:I46" si="11">SUM(G45)</f>
        <v>23.080000000059954</v>
      </c>
      <c r="H46" s="77">
        <f t="shared" si="11"/>
        <v>1027949.92</v>
      </c>
      <c r="I46" s="84">
        <f t="shared" si="11"/>
        <v>556276.24</v>
      </c>
      <c r="J46" s="85">
        <f>+I46/E46</f>
        <v>0.54113895987540528</v>
      </c>
      <c r="K46" s="81">
        <f>SUM(K45)</f>
        <v>556276.24</v>
      </c>
      <c r="L46" s="85">
        <f>I46/K46</f>
        <v>1</v>
      </c>
      <c r="M46" s="77">
        <f>SUM(M45)</f>
        <v>0</v>
      </c>
    </row>
    <row r="47" spans="1:13" x14ac:dyDescent="0.2">
      <c r="A47" s="3" t="s">
        <v>0</v>
      </c>
      <c r="B47" s="2"/>
      <c r="C47" s="66">
        <f>SUM(C46,C44,C36,C28,C23,C18,C13)</f>
        <v>386985073</v>
      </c>
      <c r="D47" s="66">
        <f>SUM(D46,D44,D36,D28,D23,D18,D13)</f>
        <v>204579075.40000013</v>
      </c>
      <c r="E47" s="81">
        <f>SUM(E46,E44,E36,E28,E23,E18,E13)</f>
        <v>591564148.39999998</v>
      </c>
      <c r="F47" s="82">
        <f>SUM(F8:F46)</f>
        <v>1</v>
      </c>
      <c r="G47" s="86">
        <f>SUM(G46,G44,G36,G28,G23,G18,G13)</f>
        <v>149938333.76000038</v>
      </c>
      <c r="H47" s="66">
        <f>SUM(H46,H44,H36,H28,H23,H18,H13)</f>
        <v>433993078.48000026</v>
      </c>
      <c r="I47" s="87">
        <f>SUM(I46,I44,I36,I28,I23,I18,I13)</f>
        <v>416976281.15000021</v>
      </c>
      <c r="J47" s="88">
        <f>+I47/E47</f>
        <v>0.70487077737518999</v>
      </c>
      <c r="K47" s="87">
        <f>SUM(K46,K44,K36,K28,K23,K18,K13)</f>
        <v>400241909.03000021</v>
      </c>
      <c r="L47" s="89">
        <f>+K47/I47</f>
        <v>0.95986732848725254</v>
      </c>
      <c r="M47" s="66">
        <f>SUM(M46,M44,M36,M28,M23,M18,M13)</f>
        <v>16734372.119999986</v>
      </c>
    </row>
  </sheetData>
  <printOptions horizontalCentered="1"/>
  <pageMargins left="0.2" right="0.2" top="0.31" bottom="0.37" header="0.2" footer="0.31496062992125984"/>
  <pageSetup paperSize="9" scale="81" orientation="landscape" r:id="rId1"/>
  <headerFooter>
    <oddHeader xml:space="preserve">&amp;R&amp;"-,Negrita"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Windows</cp:lastModifiedBy>
  <cp:lastPrinted>2020-07-09T12:21:53Z</cp:lastPrinted>
  <dcterms:created xsi:type="dcterms:W3CDTF">2020-06-12T09:05:04Z</dcterms:created>
  <dcterms:modified xsi:type="dcterms:W3CDTF">2021-04-19T14:22:23Z</dcterms:modified>
</cp:coreProperties>
</file>