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contab\web\PT\estex\anterior\"/>
    </mc:Choice>
  </mc:AlternateContent>
  <bookViews>
    <workbookView xWindow="0" yWindow="0" windowWidth="23040" windowHeight="8352"/>
  </bookViews>
  <sheets>
    <sheet name="DINAM UV" sheetId="1" r:id="rId1"/>
  </sheets>
  <definedNames>
    <definedName name="_xlnm.Print_Area" localSheetId="0">'DINAM UV'!$A$1:$K$43</definedName>
  </definedNames>
  <calcPr calcId="162913"/>
</workbook>
</file>

<file path=xl/calcChain.xml><?xml version="1.0" encoding="utf-8"?>
<calcChain xmlns="http://schemas.openxmlformats.org/spreadsheetml/2006/main">
  <c r="G21" i="1" l="1"/>
  <c r="K39" i="1" l="1"/>
  <c r="I39" i="1"/>
  <c r="G39" i="1"/>
  <c r="E39" i="1"/>
  <c r="D39" i="1"/>
  <c r="C39" i="1"/>
  <c r="K37" i="1"/>
  <c r="I37" i="1"/>
  <c r="G37" i="1"/>
  <c r="E37" i="1"/>
  <c r="D37" i="1"/>
  <c r="C37" i="1"/>
  <c r="K34" i="1"/>
  <c r="I34" i="1"/>
  <c r="G34" i="1"/>
  <c r="E34" i="1"/>
  <c r="D34" i="1"/>
  <c r="C34" i="1"/>
  <c r="C28" i="1"/>
  <c r="K28" i="1"/>
  <c r="I28" i="1"/>
  <c r="G28" i="1"/>
  <c r="E28" i="1"/>
  <c r="D28" i="1"/>
  <c r="K26" i="1"/>
  <c r="I26" i="1"/>
  <c r="G26" i="1"/>
  <c r="E26" i="1"/>
  <c r="D26" i="1"/>
  <c r="C26" i="1"/>
  <c r="K21" i="1"/>
  <c r="I21" i="1"/>
  <c r="E21" i="1"/>
  <c r="D21" i="1"/>
  <c r="C21" i="1"/>
  <c r="K14" i="1"/>
  <c r="I14" i="1"/>
  <c r="G14" i="1"/>
  <c r="E14" i="1"/>
  <c r="D14" i="1"/>
  <c r="C14" i="1"/>
  <c r="E40" i="1" l="1"/>
  <c r="G40" i="1"/>
  <c r="H40" i="1" s="1"/>
  <c r="D40" i="1"/>
  <c r="K40" i="1"/>
  <c r="C40" i="1"/>
  <c r="I40" i="1"/>
  <c r="J40" i="1" s="1"/>
  <c r="J39" i="1"/>
  <c r="J37" i="1"/>
  <c r="J34" i="1"/>
  <c r="J28" i="1"/>
  <c r="J26" i="1"/>
  <c r="J21" i="1"/>
  <c r="J14" i="1"/>
  <c r="H39" i="1"/>
  <c r="H37" i="1"/>
  <c r="H34" i="1"/>
  <c r="H28" i="1"/>
  <c r="H26" i="1"/>
  <c r="H21" i="1"/>
  <c r="H14" i="1"/>
  <c r="F40" i="1"/>
  <c r="F39" i="1"/>
  <c r="F37" i="1"/>
  <c r="F34" i="1"/>
  <c r="F28" i="1"/>
  <c r="F26" i="1"/>
  <c r="F21" i="1"/>
  <c r="F14" i="1"/>
</calcChain>
</file>

<file path=xl/sharedStrings.xml><?xml version="1.0" encoding="utf-8"?>
<sst xmlns="http://schemas.openxmlformats.org/spreadsheetml/2006/main" count="53" uniqueCount="53">
  <si>
    <t>CAP</t>
  </si>
  <si>
    <t>3</t>
  </si>
  <si>
    <t>4</t>
  </si>
  <si>
    <t>5</t>
  </si>
  <si>
    <t>6</t>
  </si>
  <si>
    <t>7</t>
  </si>
  <si>
    <t>8</t>
  </si>
  <si>
    <t>9</t>
  </si>
  <si>
    <t>Total general</t>
  </si>
  <si>
    <t>ARTICLE</t>
  </si>
  <si>
    <t>PRESSUPOST 
INICIAL</t>
  </si>
  <si>
    <t>MODIFICACIONS</t>
  </si>
  <si>
    <t>PRESSUPOST 
FINAL
a</t>
  </si>
  <si>
    <t>DRETS RECONEGUTS NETS
b</t>
  </si>
  <si>
    <t>%
execució
b / a (*)</t>
  </si>
  <si>
    <t>RECAPTACIÓ 
NETA
c</t>
  </si>
  <si>
    <t>%
complim.
c / b</t>
  </si>
  <si>
    <t>30  Venda de béns</t>
  </si>
  <si>
    <t>31  Prestacions de serveis</t>
  </si>
  <si>
    <t>34  Taxes acadèmiques</t>
  </si>
  <si>
    <t>39  Altres ingressos</t>
  </si>
  <si>
    <t>40  Transf. corrents de l'Estat</t>
  </si>
  <si>
    <t>41  Transf. corr. d'organismes autònoms</t>
  </si>
  <si>
    <t>44  Transf. corr. d'ens territorials</t>
  </si>
  <si>
    <t>45  Transf. corr. d'altres ens públics</t>
  </si>
  <si>
    <t>48  Transf. corrents d'instituc. sense finalitat lucre</t>
  </si>
  <si>
    <t>49  Transf. corrents de l'exterior</t>
  </si>
  <si>
    <t>50  Interessos</t>
  </si>
  <si>
    <t>52  Altres rendes</t>
  </si>
  <si>
    <t>53  Dividends</t>
  </si>
  <si>
    <t>55  Concesions i altres productes</t>
  </si>
  <si>
    <t>66  D'altre immobilitzat material</t>
  </si>
  <si>
    <t>70  Transf. cap. de l'administració de l'estat</t>
  </si>
  <si>
    <t>74  Transf. cap. de l'administració de la GV</t>
  </si>
  <si>
    <t>76  Transf. cap. de Corporacions Locals</t>
  </si>
  <si>
    <t>78  Transf. cap. d'institucions sense finalitat lucre</t>
  </si>
  <si>
    <t>79  Transf. cap. de l'exterior</t>
  </si>
  <si>
    <t>85  Romanents de tresoreria</t>
  </si>
  <si>
    <t>91  Préstecs d'ens del sector públic</t>
  </si>
  <si>
    <t>86  Enaj.Devol. acc./partic.empresas nacionales</t>
  </si>
  <si>
    <t>(*) Sense  considerar en el grau d'execució l'article 85-Romanent de tresoreria, que no pot tindre drets reconeguts en l'exercici.</t>
  </si>
  <si>
    <t>Total Cap. 3  Tasas y otros ingresos</t>
  </si>
  <si>
    <t>Total Cap. 4  Transferencias corrientes</t>
  </si>
  <si>
    <t>Total Cap. 5  Ingresos patrimoniales</t>
  </si>
  <si>
    <t>Total Cap. 6  Alienacio d'inversions</t>
  </si>
  <si>
    <t>Total Cap. 7  Transferencias de capital</t>
  </si>
  <si>
    <t>Total Cap. 8  Activos financieros</t>
  </si>
  <si>
    <t>Total Cap. 9  Pasivos financieros</t>
  </si>
  <si>
    <t>ESTAT D'EXECUCIÓ DEL PRESSUPOST D'INGRESSOS</t>
  </si>
  <si>
    <t xml:space="preserve">A DATA </t>
  </si>
  <si>
    <t>PER CAPÍTOLS I ARTICLES</t>
  </si>
  <si>
    <t>31-12-2015</t>
  </si>
  <si>
    <t>DRETS PDTS. 
COBRAMENT A 
31-12-15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</si>
</sst>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9" x14ac:knownFonts="1">
    <font>
      <sz val="10"/>
      <name val="MS Sans Serif"/>
      <family val="2"/>
    </font>
    <font>
      <sz val="9"/>
      <color theme="1"/>
      <name val="Arial"/>
      <family val="2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vertical="center"/>
    </xf>
    <xf numFmtId="9" fontId="3" fillId="2" borderId="5" xfId="1" applyFont="1" applyFill="1" applyBorder="1" applyAlignment="1">
      <alignment vertical="center"/>
    </xf>
    <xf numFmtId="9" fontId="3" fillId="2" borderId="2" xfId="1" applyFont="1" applyFill="1" applyBorder="1" applyAlignment="1">
      <alignment vertical="center"/>
    </xf>
    <xf numFmtId="164" fontId="3" fillId="2" borderId="12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9" fontId="3" fillId="3" borderId="14" xfId="1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/>
    <xf numFmtId="164" fontId="4" fillId="3" borderId="0" xfId="0" applyNumberFormat="1" applyFont="1" applyFill="1"/>
    <xf numFmtId="164" fontId="4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  <xf numFmtId="164" fontId="7" fillId="0" borderId="0" xfId="0" quotePrefix="1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4" fillId="0" borderId="8" xfId="0" applyNumberFormat="1" applyFont="1" applyBorder="1"/>
    <xf numFmtId="164" fontId="4" fillId="0" borderId="1" xfId="0" applyNumberFormat="1" applyFont="1" applyBorder="1"/>
    <xf numFmtId="164" fontId="4" fillId="0" borderId="17" xfId="0" applyNumberFormat="1" applyFont="1" applyBorder="1"/>
    <xf numFmtId="164" fontId="4" fillId="0" borderId="11" xfId="0" applyNumberFormat="1" applyFont="1" applyBorder="1"/>
    <xf numFmtId="164" fontId="4" fillId="0" borderId="18" xfId="0" applyNumberFormat="1" applyFont="1" applyBorder="1"/>
    <xf numFmtId="0" fontId="4" fillId="0" borderId="1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64" fontId="3" fillId="2" borderId="20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2</xdr:col>
      <xdr:colOff>115541</xdr:colOff>
      <xdr:row>0</xdr:row>
      <xdr:rowOff>49034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2616044" cy="695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6194</xdr:colOff>
      <xdr:row>4</xdr:row>
      <xdr:rowOff>38100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6044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pane ySplit="9" topLeftCell="A10" activePane="bottomLeft" state="frozen"/>
      <selection pane="bottomLeft" activeCell="K43" sqref="K43"/>
    </sheetView>
  </sheetViews>
  <sheetFormatPr baseColWidth="10" defaultColWidth="11.44140625" defaultRowHeight="12" x14ac:dyDescent="0.25"/>
  <cols>
    <col min="1" max="1" width="5" style="8" customWidth="1"/>
    <col min="2" max="2" width="34.109375" style="8" customWidth="1"/>
    <col min="3" max="4" width="15.6640625" style="27" customWidth="1"/>
    <col min="5" max="5" width="13.109375" style="27" customWidth="1"/>
    <col min="6" max="6" width="9" style="27" customWidth="1"/>
    <col min="7" max="7" width="14.44140625" style="27" customWidth="1"/>
    <col min="8" max="8" width="11.88671875" style="27" customWidth="1"/>
    <col min="9" max="9" width="14.109375" style="27" customWidth="1"/>
    <col min="10" max="10" width="9.109375" style="27" customWidth="1"/>
    <col min="11" max="11" width="15.88671875" style="27" customWidth="1"/>
    <col min="12" max="16384" width="11.44140625" style="8"/>
  </cols>
  <sheetData>
    <row r="1" spans="1:13" x14ac:dyDescent="0.25">
      <c r="D1" s="8"/>
      <c r="E1" s="8"/>
      <c r="F1" s="8"/>
      <c r="G1" s="8"/>
      <c r="H1" s="8"/>
      <c r="I1" s="8"/>
      <c r="J1" s="8"/>
      <c r="K1" s="8"/>
      <c r="L1" s="27"/>
    </row>
    <row r="2" spans="1:13" x14ac:dyDescent="0.25">
      <c r="D2" s="8"/>
      <c r="E2" s="8"/>
      <c r="F2" s="8"/>
      <c r="G2" s="8"/>
      <c r="H2" s="8"/>
      <c r="I2" s="8"/>
      <c r="J2" s="8"/>
      <c r="K2" s="8"/>
      <c r="L2" s="27"/>
    </row>
    <row r="3" spans="1:13" ht="15.6" x14ac:dyDescent="0.3">
      <c r="D3" s="28"/>
      <c r="E3" s="29"/>
      <c r="K3" s="30"/>
      <c r="L3" s="27"/>
    </row>
    <row r="4" spans="1:13" x14ac:dyDescent="0.25">
      <c r="D4" s="8"/>
      <c r="E4" s="8"/>
      <c r="F4" s="8"/>
      <c r="G4" s="8"/>
      <c r="H4" s="8"/>
      <c r="I4" s="8"/>
      <c r="J4" s="8"/>
      <c r="K4" s="8"/>
      <c r="L4" s="27"/>
    </row>
    <row r="5" spans="1:13" ht="15.6" x14ac:dyDescent="0.3">
      <c r="D5" s="29"/>
      <c r="E5" s="29"/>
      <c r="K5" s="31"/>
      <c r="L5" s="27"/>
    </row>
    <row r="6" spans="1:13" ht="15.75" customHeight="1" x14ac:dyDescent="0.35">
      <c r="A6" s="41" t="s">
        <v>48</v>
      </c>
      <c r="B6" s="41"/>
      <c r="C6" s="41"/>
      <c r="D6" s="41"/>
      <c r="E6" s="41"/>
      <c r="F6" s="41"/>
      <c r="G6" s="41"/>
      <c r="H6" s="41"/>
      <c r="I6" s="41"/>
      <c r="J6" s="41"/>
      <c r="K6" s="31" t="s">
        <v>49</v>
      </c>
      <c r="L6" s="27"/>
    </row>
    <row r="7" spans="1:13" ht="15.75" customHeight="1" x14ac:dyDescent="0.35">
      <c r="A7" s="41" t="s">
        <v>50</v>
      </c>
      <c r="B7" s="41"/>
      <c r="C7" s="41"/>
      <c r="D7" s="41"/>
      <c r="E7" s="41"/>
      <c r="F7" s="41"/>
      <c r="G7" s="41"/>
      <c r="H7" s="41"/>
      <c r="I7" s="41"/>
      <c r="J7" s="41"/>
      <c r="K7" s="30" t="s">
        <v>51</v>
      </c>
      <c r="L7" s="27"/>
    </row>
    <row r="8" spans="1:13" x14ac:dyDescent="0.25">
      <c r="L8" s="27"/>
      <c r="M8" s="27"/>
    </row>
    <row r="9" spans="1:13" ht="44.25" customHeight="1" x14ac:dyDescent="0.25">
      <c r="A9" s="1" t="s">
        <v>0</v>
      </c>
      <c r="B9" s="2" t="s">
        <v>9</v>
      </c>
      <c r="C9" s="3" t="s">
        <v>10</v>
      </c>
      <c r="D9" s="4" t="s">
        <v>11</v>
      </c>
      <c r="E9" s="3" t="s">
        <v>12</v>
      </c>
      <c r="F9" s="5"/>
      <c r="G9" s="3" t="s">
        <v>13</v>
      </c>
      <c r="H9" s="6" t="s">
        <v>14</v>
      </c>
      <c r="I9" s="3" t="s">
        <v>15</v>
      </c>
      <c r="J9" s="3" t="s">
        <v>16</v>
      </c>
      <c r="K9" s="7" t="s">
        <v>52</v>
      </c>
    </row>
    <row r="10" spans="1:13" s="10" customFormat="1" ht="13.5" customHeight="1" x14ac:dyDescent="0.25">
      <c r="A10" s="9" t="s">
        <v>1</v>
      </c>
      <c r="B10" s="37" t="s">
        <v>17</v>
      </c>
      <c r="C10" s="32">
        <v>593000</v>
      </c>
      <c r="D10" s="32">
        <v>1423.3799999999999</v>
      </c>
      <c r="E10" s="32">
        <v>594423.38</v>
      </c>
      <c r="F10" s="33"/>
      <c r="G10" s="32">
        <v>536980.60000000009</v>
      </c>
      <c r="H10" s="32"/>
      <c r="I10" s="32">
        <v>536787.04</v>
      </c>
      <c r="J10" s="32"/>
      <c r="K10" s="34">
        <v>193.56</v>
      </c>
    </row>
    <row r="11" spans="1:13" s="10" customFormat="1" ht="13.5" customHeight="1" x14ac:dyDescent="0.25">
      <c r="A11" s="11"/>
      <c r="B11" s="38" t="s">
        <v>18</v>
      </c>
      <c r="C11" s="35">
        <v>11002700</v>
      </c>
      <c r="D11" s="35">
        <v>5819375.3700000001</v>
      </c>
      <c r="E11" s="35">
        <v>16822075.370000001</v>
      </c>
      <c r="F11" s="27"/>
      <c r="G11" s="35">
        <v>17824956.489999987</v>
      </c>
      <c r="H11" s="35"/>
      <c r="I11" s="35">
        <v>15415987.65</v>
      </c>
      <c r="J11" s="35"/>
      <c r="K11" s="36">
        <v>2408968.8400000003</v>
      </c>
    </row>
    <row r="12" spans="1:13" s="10" customFormat="1" ht="13.5" customHeight="1" x14ac:dyDescent="0.25">
      <c r="A12" s="11"/>
      <c r="B12" s="38" t="s">
        <v>19</v>
      </c>
      <c r="C12" s="35">
        <v>56885500</v>
      </c>
      <c r="D12" s="35">
        <v>4249938.34</v>
      </c>
      <c r="E12" s="35">
        <v>61135438.339999996</v>
      </c>
      <c r="F12" s="27"/>
      <c r="G12" s="35">
        <v>58936966.759999998</v>
      </c>
      <c r="H12" s="35"/>
      <c r="I12" s="35">
        <v>46958443.25</v>
      </c>
      <c r="J12" s="35"/>
      <c r="K12" s="36">
        <v>11978523.509999998</v>
      </c>
    </row>
    <row r="13" spans="1:13" s="10" customFormat="1" ht="13.5" customHeight="1" x14ac:dyDescent="0.25">
      <c r="A13" s="11"/>
      <c r="B13" s="39" t="s">
        <v>20</v>
      </c>
      <c r="C13" s="35">
        <v>689050</v>
      </c>
      <c r="D13" s="35">
        <v>848392.75000000012</v>
      </c>
      <c r="E13" s="35">
        <v>1537442.7499999998</v>
      </c>
      <c r="F13" s="27"/>
      <c r="G13" s="35">
        <v>6408743.6699999999</v>
      </c>
      <c r="H13" s="35"/>
      <c r="I13" s="35">
        <v>4550111.3299999982</v>
      </c>
      <c r="J13" s="35"/>
      <c r="K13" s="36">
        <v>1858632.34</v>
      </c>
    </row>
    <row r="14" spans="1:13" s="10" customFormat="1" ht="13.5" customHeight="1" x14ac:dyDescent="0.25">
      <c r="A14" s="12" t="s">
        <v>41</v>
      </c>
      <c r="B14" s="13"/>
      <c r="C14" s="14">
        <f>SUM(C10:C13)</f>
        <v>69170250</v>
      </c>
      <c r="D14" s="14">
        <f>SUM(D10:D13)</f>
        <v>10919129.84</v>
      </c>
      <c r="E14" s="14">
        <f>SUM(E10:E13)</f>
        <v>80089379.840000004</v>
      </c>
      <c r="F14" s="15">
        <f>+E14/$E$40</f>
        <v>0.1751778714886946</v>
      </c>
      <c r="G14" s="14">
        <f>SUM(G10:G13)</f>
        <v>83707647.519999996</v>
      </c>
      <c r="H14" s="16">
        <f>+G14/E14</f>
        <v>1.0451778711138537</v>
      </c>
      <c r="I14" s="14">
        <f>SUM(I10:I13)</f>
        <v>67461329.269999996</v>
      </c>
      <c r="J14" s="16">
        <f>+I14/G14</f>
        <v>0.80591596190636794</v>
      </c>
      <c r="K14" s="17">
        <f>SUM(K10:K13)</f>
        <v>16246318.249999998</v>
      </c>
    </row>
    <row r="15" spans="1:13" s="10" customFormat="1" ht="13.5" customHeight="1" x14ac:dyDescent="0.25">
      <c r="A15" s="9" t="s">
        <v>2</v>
      </c>
      <c r="B15" s="37" t="s">
        <v>21</v>
      </c>
      <c r="C15" s="32">
        <v>0</v>
      </c>
      <c r="D15" s="32">
        <v>155647.59</v>
      </c>
      <c r="E15" s="32">
        <v>155647.59</v>
      </c>
      <c r="F15" s="33"/>
      <c r="G15" s="32">
        <v>155647.59</v>
      </c>
      <c r="H15" s="32"/>
      <c r="I15" s="32">
        <v>155647.59</v>
      </c>
      <c r="J15" s="32"/>
      <c r="K15" s="34">
        <v>0</v>
      </c>
    </row>
    <row r="16" spans="1:13" s="10" customFormat="1" ht="13.5" customHeight="1" x14ac:dyDescent="0.25">
      <c r="A16" s="11"/>
      <c r="B16" s="38" t="s">
        <v>22</v>
      </c>
      <c r="C16" s="35">
        <v>0</v>
      </c>
      <c r="D16" s="35">
        <v>3302144.68</v>
      </c>
      <c r="E16" s="35">
        <v>3302144.68</v>
      </c>
      <c r="F16" s="27"/>
      <c r="G16" s="35">
        <v>3300902.44</v>
      </c>
      <c r="H16" s="35"/>
      <c r="I16" s="35">
        <v>2838009.44</v>
      </c>
      <c r="J16" s="35"/>
      <c r="K16" s="36">
        <v>462893</v>
      </c>
    </row>
    <row r="17" spans="1:11" s="10" customFormat="1" ht="13.5" customHeight="1" x14ac:dyDescent="0.25">
      <c r="A17" s="11"/>
      <c r="B17" s="38" t="s">
        <v>23</v>
      </c>
      <c r="C17" s="35">
        <v>231379368</v>
      </c>
      <c r="D17" s="35">
        <v>8454380.1999999993</v>
      </c>
      <c r="E17" s="35">
        <v>239833748.20000002</v>
      </c>
      <c r="F17" s="27"/>
      <c r="G17" s="35">
        <v>239574418.56000003</v>
      </c>
      <c r="H17" s="35"/>
      <c r="I17" s="35">
        <v>187441580.92000002</v>
      </c>
      <c r="J17" s="35"/>
      <c r="K17" s="36">
        <v>52132837.639999993</v>
      </c>
    </row>
    <row r="18" spans="1:11" s="10" customFormat="1" ht="13.5" customHeight="1" x14ac:dyDescent="0.25">
      <c r="A18" s="11"/>
      <c r="B18" s="38" t="s">
        <v>24</v>
      </c>
      <c r="C18" s="35">
        <v>0</v>
      </c>
      <c r="D18" s="35">
        <v>27550.71</v>
      </c>
      <c r="E18" s="35">
        <v>27550.71</v>
      </c>
      <c r="F18" s="27"/>
      <c r="G18" s="35">
        <v>22807.439999999999</v>
      </c>
      <c r="H18" s="35"/>
      <c r="I18" s="35">
        <v>22807.439999999999</v>
      </c>
      <c r="J18" s="35"/>
      <c r="K18" s="36">
        <v>0</v>
      </c>
    </row>
    <row r="19" spans="1:11" s="10" customFormat="1" ht="13.5" customHeight="1" x14ac:dyDescent="0.25">
      <c r="A19" s="11"/>
      <c r="B19" s="38" t="s">
        <v>25</v>
      </c>
      <c r="C19" s="35">
        <v>0</v>
      </c>
      <c r="D19" s="35">
        <v>1220045.69</v>
      </c>
      <c r="E19" s="35">
        <v>1220045.69</v>
      </c>
      <c r="F19" s="27"/>
      <c r="G19" s="35">
        <v>270859.45</v>
      </c>
      <c r="H19" s="35"/>
      <c r="I19" s="35">
        <v>206834.57</v>
      </c>
      <c r="J19" s="35"/>
      <c r="K19" s="36">
        <v>64024.88</v>
      </c>
    </row>
    <row r="20" spans="1:11" s="10" customFormat="1" ht="13.5" customHeight="1" x14ac:dyDescent="0.25">
      <c r="A20" s="11"/>
      <c r="B20" s="39" t="s">
        <v>26</v>
      </c>
      <c r="C20" s="35">
        <v>0</v>
      </c>
      <c r="D20" s="35">
        <v>527806.4</v>
      </c>
      <c r="E20" s="35">
        <v>527806.4</v>
      </c>
      <c r="F20" s="27"/>
      <c r="G20" s="35">
        <v>527806.4</v>
      </c>
      <c r="H20" s="35"/>
      <c r="I20" s="35">
        <v>527806.4</v>
      </c>
      <c r="J20" s="35"/>
      <c r="K20" s="36">
        <v>0</v>
      </c>
    </row>
    <row r="21" spans="1:11" s="10" customFormat="1" ht="13.5" customHeight="1" x14ac:dyDescent="0.25">
      <c r="A21" s="12" t="s">
        <v>42</v>
      </c>
      <c r="B21" s="13"/>
      <c r="C21" s="14">
        <f>SUM(C15:C20)</f>
        <v>231379368</v>
      </c>
      <c r="D21" s="14">
        <f>SUM(D15:D20)</f>
        <v>13687575.27</v>
      </c>
      <c r="E21" s="14">
        <f>SUM(E15:E20)</f>
        <v>245066943.27000004</v>
      </c>
      <c r="F21" s="15">
        <f>+E21/$E$40</f>
        <v>0.53602994029975093</v>
      </c>
      <c r="G21" s="14">
        <f>SUM(G15:G20)</f>
        <v>243852441.88000003</v>
      </c>
      <c r="H21" s="16">
        <f>+G21/E21</f>
        <v>0.99504420557993434</v>
      </c>
      <c r="I21" s="14">
        <f>SUM(I15:I20)</f>
        <v>191192686.36000001</v>
      </c>
      <c r="J21" s="16">
        <f>+I21/G21</f>
        <v>0.78405073529706992</v>
      </c>
      <c r="K21" s="17">
        <f>SUM(K15:K20)</f>
        <v>52659755.519999996</v>
      </c>
    </row>
    <row r="22" spans="1:11" s="10" customFormat="1" ht="13.5" customHeight="1" x14ac:dyDescent="0.25">
      <c r="A22" s="9" t="s">
        <v>3</v>
      </c>
      <c r="B22" s="37" t="s">
        <v>27</v>
      </c>
      <c r="C22" s="32">
        <v>3000</v>
      </c>
      <c r="D22" s="32">
        <v>0</v>
      </c>
      <c r="E22" s="32">
        <v>3000</v>
      </c>
      <c r="F22" s="33"/>
      <c r="G22" s="32">
        <v>2200.35</v>
      </c>
      <c r="H22" s="32"/>
      <c r="I22" s="32">
        <v>2200.35</v>
      </c>
      <c r="J22" s="32"/>
      <c r="K22" s="34">
        <v>0</v>
      </c>
    </row>
    <row r="23" spans="1:11" s="10" customFormat="1" ht="13.5" customHeight="1" x14ac:dyDescent="0.25">
      <c r="A23" s="11"/>
      <c r="B23" s="38" t="s">
        <v>28</v>
      </c>
      <c r="C23" s="35">
        <v>188000</v>
      </c>
      <c r="D23" s="35">
        <v>58457.69</v>
      </c>
      <c r="E23" s="35">
        <v>246457.69</v>
      </c>
      <c r="F23" s="27"/>
      <c r="G23" s="35">
        <v>259783.26</v>
      </c>
      <c r="H23" s="35"/>
      <c r="I23" s="35">
        <v>200937.07</v>
      </c>
      <c r="J23" s="35"/>
      <c r="K23" s="36">
        <v>58846.19</v>
      </c>
    </row>
    <row r="24" spans="1:11" s="10" customFormat="1" ht="13.5" customHeight="1" x14ac:dyDescent="0.25">
      <c r="A24" s="11"/>
      <c r="B24" s="38" t="s">
        <v>29</v>
      </c>
      <c r="C24" s="35">
        <v>270000</v>
      </c>
      <c r="D24" s="35">
        <v>0</v>
      </c>
      <c r="E24" s="35">
        <v>270000</v>
      </c>
      <c r="F24" s="27"/>
      <c r="G24" s="35">
        <v>0</v>
      </c>
      <c r="H24" s="35"/>
      <c r="I24" s="35">
        <v>0</v>
      </c>
      <c r="J24" s="35"/>
      <c r="K24" s="36">
        <v>0</v>
      </c>
    </row>
    <row r="25" spans="1:11" s="10" customFormat="1" ht="13.5" customHeight="1" x14ac:dyDescent="0.25">
      <c r="A25" s="11"/>
      <c r="B25" s="39" t="s">
        <v>30</v>
      </c>
      <c r="C25" s="35">
        <v>438000</v>
      </c>
      <c r="D25" s="35">
        <v>300739.40999999997</v>
      </c>
      <c r="E25" s="35">
        <v>738739.40999999992</v>
      </c>
      <c r="F25" s="27"/>
      <c r="G25" s="35">
        <v>726358.34</v>
      </c>
      <c r="H25" s="35"/>
      <c r="I25" s="35">
        <v>597715.69999999995</v>
      </c>
      <c r="J25" s="35"/>
      <c r="K25" s="36">
        <v>128642.63999999998</v>
      </c>
    </row>
    <row r="26" spans="1:11" s="10" customFormat="1" ht="13.5" customHeight="1" x14ac:dyDescent="0.25">
      <c r="A26" s="12" t="s">
        <v>43</v>
      </c>
      <c r="B26" s="13"/>
      <c r="C26" s="14">
        <f>SUM(C22:C25)</f>
        <v>899000</v>
      </c>
      <c r="D26" s="14">
        <f t="shared" ref="D26:K26" si="0">SUM(D22:D25)</f>
        <v>359197.1</v>
      </c>
      <c r="E26" s="14">
        <f t="shared" si="0"/>
        <v>1258197.0999999999</v>
      </c>
      <c r="F26" s="15">
        <f>+E26/$E$40</f>
        <v>2.7520289248283958E-3</v>
      </c>
      <c r="G26" s="14">
        <f t="shared" si="0"/>
        <v>988341.95</v>
      </c>
      <c r="H26" s="16">
        <f>+G26/E26</f>
        <v>0.78552235575809237</v>
      </c>
      <c r="I26" s="14">
        <f t="shared" si="0"/>
        <v>800853.12</v>
      </c>
      <c r="J26" s="16">
        <f>+I26/G26</f>
        <v>0.81029963364400348</v>
      </c>
      <c r="K26" s="17">
        <f t="shared" si="0"/>
        <v>187488.83</v>
      </c>
    </row>
    <row r="27" spans="1:11" s="10" customFormat="1" ht="13.5" customHeight="1" x14ac:dyDescent="0.25">
      <c r="A27" s="9" t="s">
        <v>4</v>
      </c>
      <c r="B27" s="37" t="s">
        <v>31</v>
      </c>
      <c r="C27" s="32">
        <v>0</v>
      </c>
      <c r="D27" s="32">
        <v>41960.02</v>
      </c>
      <c r="E27" s="32">
        <v>41960.02</v>
      </c>
      <c r="F27" s="33"/>
      <c r="G27" s="32">
        <v>43244.9</v>
      </c>
      <c r="H27" s="32"/>
      <c r="I27" s="32">
        <v>3244.8999999999996</v>
      </c>
      <c r="J27" s="32"/>
      <c r="K27" s="34">
        <v>40000</v>
      </c>
    </row>
    <row r="28" spans="1:11" s="10" customFormat="1" ht="13.5" customHeight="1" x14ac:dyDescent="0.25">
      <c r="A28" s="12" t="s">
        <v>44</v>
      </c>
      <c r="B28" s="13"/>
      <c r="C28" s="14">
        <f>SUM(C27)</f>
        <v>0</v>
      </c>
      <c r="D28" s="14">
        <f t="shared" ref="D28:K28" si="1">+D27</f>
        <v>41960.02</v>
      </c>
      <c r="E28" s="14">
        <f t="shared" si="1"/>
        <v>41960.02</v>
      </c>
      <c r="F28" s="15">
        <f>+E28/$E$40</f>
        <v>9.1778298270102506E-5</v>
      </c>
      <c r="G28" s="14">
        <f t="shared" si="1"/>
        <v>43244.9</v>
      </c>
      <c r="H28" s="16">
        <f>+G28/E28</f>
        <v>1.03062152973235</v>
      </c>
      <c r="I28" s="14">
        <f t="shared" si="1"/>
        <v>3244.8999999999996</v>
      </c>
      <c r="J28" s="16">
        <f>+I28/G28</f>
        <v>7.5035437704792929E-2</v>
      </c>
      <c r="K28" s="17">
        <f t="shared" si="1"/>
        <v>40000</v>
      </c>
    </row>
    <row r="29" spans="1:11" s="10" customFormat="1" ht="13.5" customHeight="1" x14ac:dyDescent="0.25">
      <c r="A29" s="18" t="s">
        <v>5</v>
      </c>
      <c r="B29" s="38" t="s">
        <v>32</v>
      </c>
      <c r="C29" s="32">
        <v>11344000</v>
      </c>
      <c r="D29" s="32">
        <v>7463780.9600000009</v>
      </c>
      <c r="E29" s="32">
        <v>18807780.960000008</v>
      </c>
      <c r="F29" s="33"/>
      <c r="G29" s="32">
        <v>16028268.77</v>
      </c>
      <c r="H29" s="32"/>
      <c r="I29" s="32">
        <v>11346676.859999999</v>
      </c>
      <c r="J29" s="32"/>
      <c r="K29" s="34">
        <v>4681591.91</v>
      </c>
    </row>
    <row r="30" spans="1:11" s="10" customFormat="1" ht="13.5" customHeight="1" x14ac:dyDescent="0.25">
      <c r="A30" s="11"/>
      <c r="B30" s="38" t="s">
        <v>33</v>
      </c>
      <c r="C30" s="35">
        <v>6490000</v>
      </c>
      <c r="D30" s="35">
        <v>2538181.0599999996</v>
      </c>
      <c r="E30" s="35">
        <v>9028181.0600000005</v>
      </c>
      <c r="F30" s="27"/>
      <c r="G30" s="35">
        <v>8871095.0700000003</v>
      </c>
      <c r="H30" s="35"/>
      <c r="I30" s="35">
        <v>302122.49999999994</v>
      </c>
      <c r="J30" s="35"/>
      <c r="K30" s="36">
        <v>8568972.5700000003</v>
      </c>
    </row>
    <row r="31" spans="1:11" s="10" customFormat="1" ht="13.5" customHeight="1" x14ac:dyDescent="0.25">
      <c r="A31" s="11"/>
      <c r="B31" s="38" t="s">
        <v>34</v>
      </c>
      <c r="C31" s="35">
        <v>0</v>
      </c>
      <c r="D31" s="35">
        <v>8013.5</v>
      </c>
      <c r="E31" s="35">
        <v>8013.5</v>
      </c>
      <c r="F31" s="27"/>
      <c r="G31" s="35">
        <v>126903.5</v>
      </c>
      <c r="H31" s="35"/>
      <c r="I31" s="35">
        <v>126903.5</v>
      </c>
      <c r="J31" s="35"/>
      <c r="K31" s="36">
        <v>0</v>
      </c>
    </row>
    <row r="32" spans="1:11" s="10" customFormat="1" ht="13.5" customHeight="1" x14ac:dyDescent="0.25">
      <c r="A32" s="11"/>
      <c r="B32" s="38" t="s">
        <v>35</v>
      </c>
      <c r="C32" s="35">
        <v>0</v>
      </c>
      <c r="D32" s="35">
        <v>180228.37</v>
      </c>
      <c r="E32" s="35">
        <v>180228.37</v>
      </c>
      <c r="F32" s="27"/>
      <c r="G32" s="35">
        <v>225985.2</v>
      </c>
      <c r="H32" s="35"/>
      <c r="I32" s="35">
        <v>195632.55</v>
      </c>
      <c r="J32" s="35"/>
      <c r="K32" s="36">
        <v>30352.65</v>
      </c>
    </row>
    <row r="33" spans="1:11" s="10" customFormat="1" ht="13.5" customHeight="1" x14ac:dyDescent="0.25">
      <c r="A33" s="11"/>
      <c r="B33" s="39" t="s">
        <v>36</v>
      </c>
      <c r="C33" s="35">
        <v>0</v>
      </c>
      <c r="D33" s="35">
        <v>4520241.4400000004</v>
      </c>
      <c r="E33" s="35">
        <v>4520241.4400000004</v>
      </c>
      <c r="F33" s="27"/>
      <c r="G33" s="35">
        <v>8463911.8200000022</v>
      </c>
      <c r="H33" s="35"/>
      <c r="I33" s="35">
        <v>6960443.4500000011</v>
      </c>
      <c r="J33" s="35"/>
      <c r="K33" s="36">
        <v>1503468.3700000003</v>
      </c>
    </row>
    <row r="34" spans="1:11" s="10" customFormat="1" ht="13.5" customHeight="1" x14ac:dyDescent="0.25">
      <c r="A34" s="12" t="s">
        <v>45</v>
      </c>
      <c r="B34" s="13"/>
      <c r="C34" s="14">
        <f>SUM(C29:C33)</f>
        <v>17834000</v>
      </c>
      <c r="D34" s="14">
        <f t="shared" ref="D34:K34" si="2">SUM(D29:D33)</f>
        <v>14710445.329999998</v>
      </c>
      <c r="E34" s="14">
        <f t="shared" si="2"/>
        <v>32544445.330000013</v>
      </c>
      <c r="F34" s="15">
        <f>+E34/$E$40</f>
        <v>7.1183803309240221E-2</v>
      </c>
      <c r="G34" s="14">
        <f t="shared" si="2"/>
        <v>33716164.359999999</v>
      </c>
      <c r="H34" s="16">
        <f>+G34/E34</f>
        <v>1.0360036564802004</v>
      </c>
      <c r="I34" s="14">
        <f t="shared" si="2"/>
        <v>18931778.859999999</v>
      </c>
      <c r="J34" s="16">
        <f>+I34/G34</f>
        <v>0.56150452518437066</v>
      </c>
      <c r="K34" s="17">
        <f t="shared" si="2"/>
        <v>14784385.500000002</v>
      </c>
    </row>
    <row r="35" spans="1:11" s="10" customFormat="1" ht="13.5" customHeight="1" x14ac:dyDescent="0.25">
      <c r="A35" s="9" t="s">
        <v>6</v>
      </c>
      <c r="B35" s="37" t="s">
        <v>37</v>
      </c>
      <c r="C35" s="32">
        <v>0</v>
      </c>
      <c r="D35" s="32">
        <v>94741857.609999999</v>
      </c>
      <c r="E35" s="32">
        <v>94741857.609999999</v>
      </c>
      <c r="F35" s="33"/>
      <c r="G35" s="32">
        <v>0</v>
      </c>
      <c r="H35" s="32"/>
      <c r="I35" s="32">
        <v>0</v>
      </c>
      <c r="J35" s="32"/>
      <c r="K35" s="34">
        <v>0</v>
      </c>
    </row>
    <row r="36" spans="1:11" s="10" customFormat="1" ht="13.5" customHeight="1" x14ac:dyDescent="0.25">
      <c r="A36" s="11"/>
      <c r="B36" s="39" t="s">
        <v>39</v>
      </c>
      <c r="C36" s="35">
        <v>0</v>
      </c>
      <c r="D36" s="35">
        <v>0</v>
      </c>
      <c r="E36" s="35">
        <v>0</v>
      </c>
      <c r="F36" s="27"/>
      <c r="G36" s="35">
        <v>12500</v>
      </c>
      <c r="H36" s="35"/>
      <c r="I36" s="35">
        <v>12500</v>
      </c>
      <c r="J36" s="35"/>
      <c r="K36" s="36">
        <v>0</v>
      </c>
    </row>
    <row r="37" spans="1:11" s="10" customFormat="1" ht="13.5" customHeight="1" x14ac:dyDescent="0.25">
      <c r="A37" s="12" t="s">
        <v>46</v>
      </c>
      <c r="B37" s="13"/>
      <c r="C37" s="14">
        <f>SUM(C35:C36)</f>
        <v>0</v>
      </c>
      <c r="D37" s="14">
        <f t="shared" ref="D37:K37" si="3">SUM(D35:D36)</f>
        <v>94741857.609999999</v>
      </c>
      <c r="E37" s="14">
        <f t="shared" si="3"/>
        <v>94741857.609999999</v>
      </c>
      <c r="F37" s="15">
        <f>+E37/$E$40</f>
        <v>0.20722693808044326</v>
      </c>
      <c r="G37" s="14">
        <f t="shared" si="3"/>
        <v>12500</v>
      </c>
      <c r="H37" s="16">
        <f>+G37/E37</f>
        <v>1.3193745948549595E-4</v>
      </c>
      <c r="I37" s="14">
        <f t="shared" si="3"/>
        <v>12500</v>
      </c>
      <c r="J37" s="16">
        <f>+I37/G37</f>
        <v>1</v>
      </c>
      <c r="K37" s="17">
        <f t="shared" si="3"/>
        <v>0</v>
      </c>
    </row>
    <row r="38" spans="1:11" s="10" customFormat="1" ht="13.5" customHeight="1" x14ac:dyDescent="0.25">
      <c r="A38" s="9" t="s">
        <v>7</v>
      </c>
      <c r="B38" s="37" t="s">
        <v>38</v>
      </c>
      <c r="C38" s="32">
        <v>0</v>
      </c>
      <c r="D38" s="32">
        <v>3446125.2199999997</v>
      </c>
      <c r="E38" s="32">
        <v>3446125.2199999997</v>
      </c>
      <c r="F38" s="33"/>
      <c r="G38" s="32">
        <v>4533660.0099999988</v>
      </c>
      <c r="H38" s="32"/>
      <c r="I38" s="32">
        <v>4431324.51</v>
      </c>
      <c r="J38" s="32"/>
      <c r="K38" s="34">
        <v>102335.5</v>
      </c>
    </row>
    <row r="39" spans="1:11" s="10" customFormat="1" ht="13.5" customHeight="1" x14ac:dyDescent="0.25">
      <c r="A39" s="12" t="s">
        <v>47</v>
      </c>
      <c r="B39" s="13"/>
      <c r="C39" s="14">
        <f>SUM(C38)</f>
        <v>0</v>
      </c>
      <c r="D39" s="14">
        <f t="shared" ref="D39:K39" si="4">SUM(D38)</f>
        <v>3446125.2199999997</v>
      </c>
      <c r="E39" s="14">
        <f t="shared" si="4"/>
        <v>3446125.2199999997</v>
      </c>
      <c r="F39" s="15">
        <f>+E39/$E$40</f>
        <v>7.5376395987724167E-3</v>
      </c>
      <c r="G39" s="14">
        <f t="shared" si="4"/>
        <v>4533660.0099999988</v>
      </c>
      <c r="H39" s="16">
        <f>+G39/E39</f>
        <v>1.3155819131842224</v>
      </c>
      <c r="I39" s="14">
        <f t="shared" si="4"/>
        <v>4431324.51</v>
      </c>
      <c r="J39" s="16">
        <f>+I39/G39</f>
        <v>0.97742761923605315</v>
      </c>
      <c r="K39" s="17">
        <f t="shared" si="4"/>
        <v>102335.5</v>
      </c>
    </row>
    <row r="40" spans="1:11" s="10" customFormat="1" ht="20.25" customHeight="1" x14ac:dyDescent="0.25">
      <c r="A40" s="19" t="s">
        <v>8</v>
      </c>
      <c r="B40" s="20"/>
      <c r="C40" s="40">
        <f>SUM(C9:C39)/2</f>
        <v>319282618</v>
      </c>
      <c r="D40" s="21">
        <f t="shared" ref="D40:K40" si="5">SUM(D9:D39)/2</f>
        <v>137906290.39000005</v>
      </c>
      <c r="E40" s="21">
        <f t="shared" si="5"/>
        <v>457188908.3900001</v>
      </c>
      <c r="F40" s="15">
        <f>+E40/$E$40</f>
        <v>1</v>
      </c>
      <c r="G40" s="21">
        <f t="shared" si="5"/>
        <v>366854000.62000006</v>
      </c>
      <c r="H40" s="22">
        <f>+G40/(E40-E37)</f>
        <v>1.0121588790156135</v>
      </c>
      <c r="I40" s="21">
        <f t="shared" si="5"/>
        <v>282833717.01999998</v>
      </c>
      <c r="J40" s="16">
        <f>+I40/G40</f>
        <v>0.77097078549504172</v>
      </c>
      <c r="K40" s="23">
        <f t="shared" si="5"/>
        <v>84020283.599999979</v>
      </c>
    </row>
    <row r="43" spans="1:11" x14ac:dyDescent="0.25">
      <c r="A43" s="24" t="s">
        <v>40</v>
      </c>
      <c r="B43" s="25"/>
      <c r="C43" s="26"/>
      <c r="D43" s="26"/>
      <c r="E43" s="26"/>
      <c r="F43" s="26"/>
      <c r="G43" s="26"/>
    </row>
  </sheetData>
  <mergeCells count="2">
    <mergeCell ref="A6:J6"/>
    <mergeCell ref="A7:J7"/>
  </mergeCells>
  <pageMargins left="0.62992125984251968" right="0.19685039370078741" top="0.23622047244094491" bottom="0.23622047244094491" header="0.15748031496062992" footer="0.15748031496062992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DINAM UV</vt:lpstr>
      <vt:lpstr>'DINAM UV'!Área_de_impresión</vt:lpstr>
    </vt:vector>
  </TitlesOfParts>
  <Company>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Raquel Ferrer</cp:lastModifiedBy>
  <cp:lastPrinted>2015-10-07T14:24:40Z</cp:lastPrinted>
  <dcterms:created xsi:type="dcterms:W3CDTF">2015-09-28T08:07:09Z</dcterms:created>
  <dcterms:modified xsi:type="dcterms:W3CDTF">2018-10-05T07:47:03Z</dcterms:modified>
</cp:coreProperties>
</file>