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\web\PT\estex\anterior\"/>
    </mc:Choice>
  </mc:AlternateContent>
  <bookViews>
    <workbookView xWindow="0" yWindow="0" windowWidth="23040" windowHeight="8352"/>
  </bookViews>
  <sheets>
    <sheet name="DINAM (UV)" sheetId="1" r:id="rId1"/>
  </sheets>
  <calcPr calcId="162913"/>
</workbook>
</file>

<file path=xl/calcChain.xml><?xml version="1.0" encoding="utf-8"?>
<calcChain xmlns="http://schemas.openxmlformats.org/spreadsheetml/2006/main">
  <c r="K38" i="1" l="1"/>
  <c r="I38" i="1"/>
  <c r="G38" i="1"/>
  <c r="E38" i="1"/>
  <c r="D38" i="1"/>
  <c r="C38" i="1"/>
  <c r="K36" i="1"/>
  <c r="I36" i="1"/>
  <c r="G36" i="1"/>
  <c r="E36" i="1"/>
  <c r="D36" i="1"/>
  <c r="C36" i="1"/>
  <c r="K34" i="1"/>
  <c r="I34" i="1"/>
  <c r="G34" i="1"/>
  <c r="E34" i="1"/>
  <c r="D34" i="1"/>
  <c r="C34" i="1"/>
  <c r="K28" i="1"/>
  <c r="I28" i="1"/>
  <c r="G28" i="1"/>
  <c r="E28" i="1"/>
  <c r="D28" i="1"/>
  <c r="C28" i="1"/>
  <c r="K26" i="1"/>
  <c r="I26" i="1"/>
  <c r="G26" i="1"/>
  <c r="E26" i="1"/>
  <c r="D26" i="1"/>
  <c r="C26" i="1"/>
  <c r="K21" i="1"/>
  <c r="I21" i="1"/>
  <c r="J21" i="1" s="1"/>
  <c r="G21" i="1"/>
  <c r="E21" i="1"/>
  <c r="D21" i="1"/>
  <c r="C21" i="1"/>
  <c r="K14" i="1"/>
  <c r="I14" i="1"/>
  <c r="G14" i="1"/>
  <c r="E14" i="1"/>
  <c r="D14" i="1"/>
  <c r="C14" i="1"/>
  <c r="H21" i="1" l="1"/>
  <c r="H36" i="1"/>
  <c r="H14" i="1"/>
  <c r="H26" i="1"/>
  <c r="H34" i="1"/>
  <c r="J34" i="1"/>
  <c r="D39" i="1"/>
  <c r="G39" i="1"/>
  <c r="K39" i="1"/>
  <c r="J14" i="1"/>
  <c r="J26" i="1"/>
  <c r="J28" i="1"/>
  <c r="C39" i="1"/>
  <c r="E39" i="1"/>
  <c r="F36" i="1" s="1"/>
  <c r="I39" i="1"/>
  <c r="H38" i="1"/>
  <c r="J38" i="1"/>
  <c r="F38" i="1" l="1"/>
  <c r="F28" i="1"/>
  <c r="F34" i="1"/>
  <c r="H39" i="1"/>
  <c r="F21" i="1"/>
  <c r="J39" i="1"/>
  <c r="F26" i="1"/>
  <c r="F14" i="1"/>
  <c r="F39" i="1" s="1"/>
</calcChain>
</file>

<file path=xl/sharedStrings.xml><?xml version="1.0" encoding="utf-8"?>
<sst xmlns="http://schemas.openxmlformats.org/spreadsheetml/2006/main" count="51" uniqueCount="51">
  <si>
    <t>CAP</t>
  </si>
  <si>
    <t>ARTICLE</t>
  </si>
  <si>
    <t>PRESSUPOST 
INICIAL</t>
  </si>
  <si>
    <t>MODIFICACIONS</t>
  </si>
  <si>
    <t>PRESSUPOST 
FINAL
a</t>
  </si>
  <si>
    <t>DRETS RECONEGUTS NETS
b</t>
  </si>
  <si>
    <t>%
execució
b / a (*)</t>
  </si>
  <si>
    <t>RECAPTACIÓ 
NETA
c</t>
  </si>
  <si>
    <t>%
complim.
c / b</t>
  </si>
  <si>
    <t>DRETS PDTS. 
COBRAMENT A 
31-12-16</t>
  </si>
  <si>
    <t>3</t>
  </si>
  <si>
    <t>30   Venda de béns</t>
  </si>
  <si>
    <t>31   Prestacions de serveis</t>
  </si>
  <si>
    <t>34   Taxes acadèmiques</t>
  </si>
  <si>
    <t>39   Altres ingressos</t>
  </si>
  <si>
    <t>Total cap. 3  Taxes i altres ingressos</t>
  </si>
  <si>
    <t>4</t>
  </si>
  <si>
    <t>40   Transf. corrents de l'Estat</t>
  </si>
  <si>
    <t>41   Transf. corr. d'organismes autònoms</t>
  </si>
  <si>
    <t>44   Transf. corr. d'ens territorials</t>
  </si>
  <si>
    <t>45   Transf. corr. d'altres ens públics</t>
  </si>
  <si>
    <t>48   Transf. corrents d'instituc. sense finalitat lucre</t>
  </si>
  <si>
    <t>49   Transf. corrents de l'exterior</t>
  </si>
  <si>
    <t>Total cap. 4  Transferències corrents</t>
  </si>
  <si>
    <t>5</t>
  </si>
  <si>
    <t>50   Interessos</t>
  </si>
  <si>
    <t>52   Altres rendes</t>
  </si>
  <si>
    <t>53   Dividends</t>
  </si>
  <si>
    <t>55   Concesions i altres productes</t>
  </si>
  <si>
    <t>Total cap. 5  Ingressos patrimonials</t>
  </si>
  <si>
    <t>6</t>
  </si>
  <si>
    <t>66   D'altre immobilitzat material</t>
  </si>
  <si>
    <t>Total cap.6  Alienacio d'inversions</t>
  </si>
  <si>
    <t>7</t>
  </si>
  <si>
    <t>70   Transf. cap. de l'administració de l'estat</t>
  </si>
  <si>
    <t>74   Transf. cap. de l'administració de la GV</t>
  </si>
  <si>
    <t>76   Transf. cap. de Corporacions Locals</t>
  </si>
  <si>
    <t>78   Transf. cap. d'institucions sense finalitat lucre</t>
  </si>
  <si>
    <t>79   Transf. cap. de l'exterior</t>
  </si>
  <si>
    <t>Total cap. 7  Transferències de capital</t>
  </si>
  <si>
    <t>8</t>
  </si>
  <si>
    <t>85   Romanents de tresoreria</t>
  </si>
  <si>
    <t>Total cap. 8  Actius financiers</t>
  </si>
  <si>
    <t>9</t>
  </si>
  <si>
    <t>91   Préstecs d'ens del sector públic</t>
  </si>
  <si>
    <t>Total cap. 9  Passius financers</t>
  </si>
  <si>
    <t>Total general</t>
  </si>
  <si>
    <t>(*) Sense  considerar en el grau d'execució l'article 85-Romanent de tresoreria, que no pot tindre drets reconeguts en l'exercici.</t>
  </si>
  <si>
    <t>ESTAT D'EXECUCIÓ DEL PRESSUPOST D'INGRESSOS</t>
  </si>
  <si>
    <t xml:space="preserve">A DATA </t>
  </si>
  <si>
    <t>PER CAPÍTOLS I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</si>
</sst>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\-mm\-yy;@"/>
  </numFmts>
  <fonts count="9" x14ac:knownFonts="1">
    <font>
      <sz val="9"/>
      <color theme="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vertical="center" wrapText="1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2" fillId="0" borderId="5" xfId="2" applyFont="1" applyBorder="1" applyAlignment="1">
      <alignment horizontal="center"/>
    </xf>
    <xf numFmtId="0" fontId="3" fillId="0" borderId="6" xfId="2" applyFont="1" applyBorder="1"/>
    <xf numFmtId="164" fontId="3" fillId="0" borderId="7" xfId="2" applyNumberFormat="1" applyFont="1" applyBorder="1"/>
    <xf numFmtId="164" fontId="3" fillId="0" borderId="5" xfId="2" applyNumberFormat="1" applyFont="1" applyBorder="1"/>
    <xf numFmtId="164" fontId="3" fillId="0" borderId="8" xfId="2" applyNumberFormat="1" applyFont="1" applyBorder="1"/>
    <xf numFmtId="164" fontId="3" fillId="0" borderId="9" xfId="2" applyNumberFormat="1" applyFont="1" applyBorder="1"/>
    <xf numFmtId="0" fontId="3" fillId="0" borderId="10" xfId="2" applyFont="1" applyBorder="1"/>
    <xf numFmtId="164" fontId="3" fillId="0" borderId="11" xfId="2" applyNumberFormat="1" applyFont="1" applyBorder="1"/>
    <xf numFmtId="164" fontId="3" fillId="0" borderId="6" xfId="2" applyNumberFormat="1" applyFont="1" applyBorder="1"/>
    <xf numFmtId="164" fontId="3" fillId="0" borderId="0" xfId="2" applyNumberFormat="1" applyFont="1" applyBorder="1"/>
    <xf numFmtId="164" fontId="3" fillId="0" borderId="12" xfId="2" applyNumberFormat="1" applyFont="1" applyBorder="1"/>
    <xf numFmtId="0" fontId="2" fillId="2" borderId="5" xfId="2" applyFont="1" applyFill="1" applyBorder="1"/>
    <xf numFmtId="0" fontId="2" fillId="2" borderId="13" xfId="2" applyFont="1" applyFill="1" applyBorder="1"/>
    <xf numFmtId="164" fontId="2" fillId="2" borderId="7" xfId="2" applyNumberFormat="1" applyFont="1" applyFill="1" applyBorder="1"/>
    <xf numFmtId="9" fontId="2" fillId="2" borderId="8" xfId="1" applyFont="1" applyFill="1" applyBorder="1" applyAlignment="1"/>
    <xf numFmtId="9" fontId="2" fillId="2" borderId="5" xfId="1" applyFont="1" applyFill="1" applyBorder="1"/>
    <xf numFmtId="164" fontId="2" fillId="2" borderId="14" xfId="2" applyNumberFormat="1" applyFont="1" applyFill="1" applyBorder="1"/>
    <xf numFmtId="0" fontId="3" fillId="0" borderId="11" xfId="2" applyFont="1" applyBorder="1"/>
    <xf numFmtId="0" fontId="2" fillId="0" borderId="10" xfId="2" applyFont="1" applyBorder="1" applyAlignment="1">
      <alignment horizontal="center"/>
    </xf>
    <xf numFmtId="0" fontId="3" fillId="0" borderId="7" xfId="2" applyFont="1" applyBorder="1"/>
    <xf numFmtId="0" fontId="2" fillId="2" borderId="15" xfId="2" applyFont="1" applyFill="1" applyBorder="1"/>
    <xf numFmtId="0" fontId="3" fillId="0" borderId="16" xfId="2" applyFont="1" applyBorder="1"/>
    <xf numFmtId="0" fontId="2" fillId="2" borderId="8" xfId="2" applyFont="1" applyFill="1" applyBorder="1"/>
    <xf numFmtId="0" fontId="2" fillId="2" borderId="17" xfId="2" applyFont="1" applyFill="1" applyBorder="1"/>
    <xf numFmtId="0" fontId="2" fillId="2" borderId="18" xfId="2" applyFont="1" applyFill="1" applyBorder="1"/>
    <xf numFmtId="164" fontId="2" fillId="2" borderId="19" xfId="2" applyNumberFormat="1" applyFont="1" applyFill="1" applyBorder="1"/>
    <xf numFmtId="9" fontId="2" fillId="2" borderId="20" xfId="1" applyFont="1" applyFill="1" applyBorder="1" applyAlignment="1">
      <alignment vertical="center"/>
    </xf>
    <xf numFmtId="9" fontId="2" fillId="4" borderId="17" xfId="1" applyFont="1" applyFill="1" applyBorder="1" applyAlignment="1">
      <alignment vertical="center"/>
    </xf>
    <xf numFmtId="9" fontId="2" fillId="2" borderId="17" xfId="1" applyFont="1" applyFill="1" applyBorder="1" applyAlignment="1">
      <alignment vertical="center"/>
    </xf>
    <xf numFmtId="164" fontId="2" fillId="2" borderId="21" xfId="2" applyNumberFormat="1" applyFont="1" applyFill="1" applyBorder="1"/>
    <xf numFmtId="0" fontId="3" fillId="3" borderId="0" xfId="2" applyFont="1" applyFill="1" applyAlignment="1">
      <alignment vertical="center"/>
    </xf>
    <xf numFmtId="0" fontId="3" fillId="3" borderId="0" xfId="2" applyFont="1" applyFill="1"/>
    <xf numFmtId="164" fontId="3" fillId="3" borderId="0" xfId="2" applyNumberFormat="1" applyFont="1" applyFill="1"/>
    <xf numFmtId="164" fontId="3" fillId="0" borderId="0" xfId="2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quotePrefix="1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115541</xdr:colOff>
      <xdr:row>0</xdr:row>
      <xdr:rowOff>49034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3239741" cy="140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15719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149444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pane ySplit="9" topLeftCell="A10" activePane="bottomLeft" state="frozen"/>
      <selection pane="bottomLeft" activeCell="K8" sqref="K8"/>
    </sheetView>
  </sheetViews>
  <sheetFormatPr baseColWidth="10" defaultColWidth="11.375" defaultRowHeight="11.4" x14ac:dyDescent="0.2"/>
  <cols>
    <col min="1" max="1" width="4.25" style="8" customWidth="1"/>
    <col min="2" max="2" width="41" style="8" customWidth="1"/>
    <col min="3" max="3" width="17" style="42" customWidth="1"/>
    <col min="4" max="4" width="17.125" style="42" customWidth="1"/>
    <col min="5" max="5" width="16.375" style="42" customWidth="1"/>
    <col min="6" max="6" width="6.125" style="42" customWidth="1"/>
    <col min="7" max="7" width="17.125" style="42" customWidth="1"/>
    <col min="8" max="8" width="10.375" style="42" customWidth="1"/>
    <col min="9" max="9" width="14.75" style="42" customWidth="1"/>
    <col min="10" max="10" width="9.75" style="42" customWidth="1"/>
    <col min="11" max="11" width="14.625" style="42" customWidth="1"/>
    <col min="12" max="16384" width="11.375" style="8"/>
  </cols>
  <sheetData>
    <row r="1" spans="1:11" s="45" customFormat="1" ht="12" x14ac:dyDescent="0.25">
      <c r="A1" s="43"/>
      <c r="B1" s="43"/>
      <c r="C1" s="44"/>
      <c r="D1" s="43"/>
      <c r="E1" s="43"/>
      <c r="F1" s="43"/>
      <c r="G1" s="43"/>
      <c r="H1" s="43"/>
      <c r="I1" s="43"/>
      <c r="J1" s="43"/>
      <c r="K1" s="43"/>
    </row>
    <row r="2" spans="1:11" s="45" customFormat="1" ht="12" x14ac:dyDescent="0.25">
      <c r="A2" s="43"/>
      <c r="B2" s="43"/>
      <c r="C2" s="44"/>
      <c r="D2" s="43"/>
      <c r="E2" s="43"/>
      <c r="F2" s="43"/>
      <c r="G2" s="43"/>
      <c r="H2" s="43"/>
      <c r="I2" s="43"/>
      <c r="J2" s="43"/>
      <c r="K2" s="43"/>
    </row>
    <row r="3" spans="1:11" s="45" customFormat="1" ht="15.6" x14ac:dyDescent="0.3">
      <c r="A3" s="43"/>
      <c r="B3" s="43"/>
      <c r="C3" s="44"/>
      <c r="D3" s="46"/>
      <c r="E3" s="47"/>
      <c r="F3" s="44"/>
      <c r="G3" s="44"/>
      <c r="H3" s="44"/>
      <c r="I3" s="44"/>
      <c r="J3" s="44"/>
      <c r="K3" s="48"/>
    </row>
    <row r="4" spans="1:11" s="45" customFormat="1" ht="12" x14ac:dyDescent="0.25">
      <c r="A4" s="43"/>
      <c r="B4" s="43"/>
      <c r="C4" s="44"/>
      <c r="D4" s="43"/>
      <c r="E4" s="43"/>
      <c r="F4" s="43"/>
      <c r="G4" s="43"/>
      <c r="H4" s="43"/>
      <c r="I4" s="43"/>
      <c r="J4" s="43"/>
      <c r="K4" s="43"/>
    </row>
    <row r="5" spans="1:11" s="45" customFormat="1" ht="15.6" x14ac:dyDescent="0.3">
      <c r="A5" s="43"/>
      <c r="B5" s="43"/>
      <c r="C5" s="44"/>
      <c r="D5" s="47"/>
      <c r="E5" s="47"/>
      <c r="F5" s="44"/>
      <c r="G5" s="44"/>
      <c r="H5" s="44"/>
      <c r="I5" s="44"/>
      <c r="J5" s="44"/>
      <c r="K5" s="49"/>
    </row>
    <row r="6" spans="1:11" s="45" customFormat="1" ht="18" x14ac:dyDescent="0.35">
      <c r="A6" s="52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0" t="s">
        <v>49</v>
      </c>
    </row>
    <row r="7" spans="1:11" s="45" customFormat="1" ht="18" x14ac:dyDescent="0.35">
      <c r="A7" s="52" t="s">
        <v>50</v>
      </c>
      <c r="B7" s="52"/>
      <c r="C7" s="52"/>
      <c r="D7" s="52"/>
      <c r="E7" s="52"/>
      <c r="F7" s="52"/>
      <c r="G7" s="52"/>
      <c r="H7" s="52"/>
      <c r="I7" s="52"/>
      <c r="J7" s="52"/>
      <c r="K7" s="51">
        <v>42735</v>
      </c>
    </row>
    <row r="8" spans="1:11" s="45" customFormat="1" ht="12" x14ac:dyDescent="0.25">
      <c r="A8" s="43"/>
      <c r="B8" s="43"/>
      <c r="C8" s="44"/>
      <c r="D8" s="44"/>
      <c r="E8" s="44"/>
      <c r="F8" s="44"/>
      <c r="G8" s="44"/>
      <c r="H8" s="44"/>
      <c r="I8" s="44"/>
      <c r="J8" s="44"/>
      <c r="K8" s="44"/>
    </row>
    <row r="9" spans="1:11" ht="45.75" customHeight="1" x14ac:dyDescent="0.2">
      <c r="A9" s="1" t="s">
        <v>0</v>
      </c>
      <c r="B9" s="2" t="s">
        <v>1</v>
      </c>
      <c r="C9" s="3" t="s">
        <v>2</v>
      </c>
      <c r="D9" s="4" t="s">
        <v>3</v>
      </c>
      <c r="E9" s="3" t="s">
        <v>4</v>
      </c>
      <c r="F9" s="5"/>
      <c r="G9" s="3" t="s">
        <v>5</v>
      </c>
      <c r="H9" s="6" t="s">
        <v>6</v>
      </c>
      <c r="I9" s="3" t="s">
        <v>7</v>
      </c>
      <c r="J9" s="3" t="s">
        <v>8</v>
      </c>
      <c r="K9" s="7" t="s">
        <v>9</v>
      </c>
    </row>
    <row r="10" spans="1:11" ht="12" x14ac:dyDescent="0.25">
      <c r="A10" s="9" t="s">
        <v>10</v>
      </c>
      <c r="B10" s="10" t="s">
        <v>11</v>
      </c>
      <c r="C10" s="11">
        <v>633000</v>
      </c>
      <c r="D10" s="12">
        <v>1115.96</v>
      </c>
      <c r="E10" s="12">
        <v>634115.96</v>
      </c>
      <c r="F10" s="13"/>
      <c r="G10" s="12">
        <v>483276.07</v>
      </c>
      <c r="H10" s="12"/>
      <c r="I10" s="12">
        <v>475961.53</v>
      </c>
      <c r="J10" s="12"/>
      <c r="K10" s="14">
        <v>7314.54</v>
      </c>
    </row>
    <row r="11" spans="1:11" x14ac:dyDescent="0.2">
      <c r="A11" s="15"/>
      <c r="B11" s="10" t="s">
        <v>12</v>
      </c>
      <c r="C11" s="16">
        <v>12318800</v>
      </c>
      <c r="D11" s="17">
        <v>6349067.6199999964</v>
      </c>
      <c r="E11" s="17">
        <v>18667867.620000001</v>
      </c>
      <c r="F11" s="18"/>
      <c r="G11" s="17">
        <v>16177451.340000005</v>
      </c>
      <c r="H11" s="17"/>
      <c r="I11" s="17">
        <v>13370311.190000001</v>
      </c>
      <c r="J11" s="17"/>
      <c r="K11" s="19">
        <v>2807140.1499999994</v>
      </c>
    </row>
    <row r="12" spans="1:11" x14ac:dyDescent="0.2">
      <c r="A12" s="15"/>
      <c r="B12" s="10" t="s">
        <v>13</v>
      </c>
      <c r="C12" s="16">
        <v>66186000</v>
      </c>
      <c r="D12" s="17">
        <v>1482050.49</v>
      </c>
      <c r="E12" s="17">
        <v>67668050.49000001</v>
      </c>
      <c r="F12" s="18"/>
      <c r="G12" s="17">
        <v>64665349.420000017</v>
      </c>
      <c r="H12" s="17"/>
      <c r="I12" s="17">
        <v>52790638.859999999</v>
      </c>
      <c r="J12" s="17"/>
      <c r="K12" s="19">
        <v>11874710.560000004</v>
      </c>
    </row>
    <row r="13" spans="1:11" x14ac:dyDescent="0.2">
      <c r="A13" s="15"/>
      <c r="B13" s="10" t="s">
        <v>14</v>
      </c>
      <c r="C13" s="16">
        <v>710782</v>
      </c>
      <c r="D13" s="17">
        <v>760832.81000000017</v>
      </c>
      <c r="E13" s="17">
        <v>1471614.81</v>
      </c>
      <c r="F13" s="18"/>
      <c r="G13" s="17">
        <v>4566735.9899999993</v>
      </c>
      <c r="H13" s="17"/>
      <c r="I13" s="17">
        <v>2678930.330000001</v>
      </c>
      <c r="J13" s="17"/>
      <c r="K13" s="19">
        <v>1887805.66</v>
      </c>
    </row>
    <row r="14" spans="1:11" ht="12" x14ac:dyDescent="0.25">
      <c r="A14" s="20" t="s">
        <v>15</v>
      </c>
      <c r="B14" s="21"/>
      <c r="C14" s="22">
        <f>SUM(C10:C13)</f>
        <v>79848582</v>
      </c>
      <c r="D14" s="22">
        <f t="shared" ref="D14:K14" si="0">SUM(D10:D13)</f>
        <v>8593066.8799999971</v>
      </c>
      <c r="E14" s="22">
        <f t="shared" si="0"/>
        <v>88441648.88000001</v>
      </c>
      <c r="F14" s="23">
        <f>+E14/$E$39</f>
        <v>0.1881452747447305</v>
      </c>
      <c r="G14" s="22">
        <f t="shared" si="0"/>
        <v>85892812.820000023</v>
      </c>
      <c r="H14" s="24">
        <f>+G14/E14</f>
        <v>0.97118059090623332</v>
      </c>
      <c r="I14" s="22">
        <f t="shared" si="0"/>
        <v>69315841.909999996</v>
      </c>
      <c r="J14" s="24">
        <f>+I14/G14</f>
        <v>0.80700398129073614</v>
      </c>
      <c r="K14" s="25">
        <f t="shared" si="0"/>
        <v>16576970.910000004</v>
      </c>
    </row>
    <row r="15" spans="1:11" ht="12" x14ac:dyDescent="0.25">
      <c r="A15" s="9" t="s">
        <v>16</v>
      </c>
      <c r="B15" s="10" t="s">
        <v>17</v>
      </c>
      <c r="C15" s="11">
        <v>0</v>
      </c>
      <c r="D15" s="12">
        <v>-482747.92</v>
      </c>
      <c r="E15" s="12">
        <v>-482747.92</v>
      </c>
      <c r="F15" s="13"/>
      <c r="G15" s="12">
        <v>-485932.74</v>
      </c>
      <c r="H15" s="12"/>
      <c r="I15" s="12">
        <v>-485932.74</v>
      </c>
      <c r="J15" s="12"/>
      <c r="K15" s="14">
        <v>0</v>
      </c>
    </row>
    <row r="16" spans="1:11" x14ac:dyDescent="0.2">
      <c r="A16" s="15"/>
      <c r="B16" s="10" t="s">
        <v>18</v>
      </c>
      <c r="C16" s="16">
        <v>0</v>
      </c>
      <c r="D16" s="17">
        <v>4278061</v>
      </c>
      <c r="E16" s="17">
        <v>4278061</v>
      </c>
      <c r="F16" s="18"/>
      <c r="G16" s="17">
        <v>4278061</v>
      </c>
      <c r="H16" s="17"/>
      <c r="I16" s="17">
        <v>2792168</v>
      </c>
      <c r="J16" s="17"/>
      <c r="K16" s="19">
        <v>1485893</v>
      </c>
    </row>
    <row r="17" spans="1:11" x14ac:dyDescent="0.2">
      <c r="A17" s="15"/>
      <c r="B17" s="10" t="s">
        <v>19</v>
      </c>
      <c r="C17" s="16">
        <v>236936786</v>
      </c>
      <c r="D17" s="17">
        <v>6468891.8599999994</v>
      </c>
      <c r="E17" s="17">
        <v>243405677.85999998</v>
      </c>
      <c r="F17" s="18"/>
      <c r="G17" s="17">
        <v>243757100.28</v>
      </c>
      <c r="H17" s="17"/>
      <c r="I17" s="17">
        <v>172708163.13999999</v>
      </c>
      <c r="J17" s="17"/>
      <c r="K17" s="19">
        <v>71048937.140000001</v>
      </c>
    </row>
    <row r="18" spans="1:11" x14ac:dyDescent="0.2">
      <c r="A18" s="15"/>
      <c r="B18" s="10" t="s">
        <v>20</v>
      </c>
      <c r="C18" s="16">
        <v>0</v>
      </c>
      <c r="D18" s="17">
        <v>23445.64</v>
      </c>
      <c r="E18" s="17">
        <v>23445.64</v>
      </c>
      <c r="F18" s="18"/>
      <c r="G18" s="17">
        <v>22807.439999999999</v>
      </c>
      <c r="H18" s="17"/>
      <c r="I18" s="17">
        <v>22807.439999999999</v>
      </c>
      <c r="J18" s="17"/>
      <c r="K18" s="19">
        <v>0</v>
      </c>
    </row>
    <row r="19" spans="1:11" x14ac:dyDescent="0.2">
      <c r="A19" s="15"/>
      <c r="B19" s="26" t="s">
        <v>21</v>
      </c>
      <c r="C19" s="16">
        <v>0</v>
      </c>
      <c r="D19" s="17">
        <v>68255</v>
      </c>
      <c r="E19" s="17">
        <v>68255</v>
      </c>
      <c r="F19" s="18"/>
      <c r="G19" s="17">
        <v>169369.68</v>
      </c>
      <c r="H19" s="17"/>
      <c r="I19" s="17">
        <v>169369.68</v>
      </c>
      <c r="J19" s="17"/>
      <c r="K19" s="19">
        <v>0</v>
      </c>
    </row>
    <row r="20" spans="1:11" x14ac:dyDescent="0.2">
      <c r="A20" s="15"/>
      <c r="B20" s="26" t="s">
        <v>22</v>
      </c>
      <c r="C20" s="16">
        <v>0</v>
      </c>
      <c r="D20" s="17">
        <v>840930</v>
      </c>
      <c r="E20" s="17">
        <v>840930</v>
      </c>
      <c r="F20" s="18"/>
      <c r="G20" s="17">
        <v>840930</v>
      </c>
      <c r="H20" s="17"/>
      <c r="I20" s="17">
        <v>840930</v>
      </c>
      <c r="J20" s="17"/>
      <c r="K20" s="19">
        <v>0</v>
      </c>
    </row>
    <row r="21" spans="1:11" ht="12" x14ac:dyDescent="0.25">
      <c r="A21" s="20" t="s">
        <v>23</v>
      </c>
      <c r="B21" s="21"/>
      <c r="C21" s="22">
        <f>SUM(C15:C20)</f>
        <v>236936786</v>
      </c>
      <c r="D21" s="22">
        <f t="shared" ref="D21:K21" si="1">SUM(D15:D20)</f>
        <v>11196835.58</v>
      </c>
      <c r="E21" s="22">
        <f t="shared" si="1"/>
        <v>248133621.57999998</v>
      </c>
      <c r="F21" s="23">
        <f>+E21/$E$39</f>
        <v>0.52786406627173776</v>
      </c>
      <c r="G21" s="22">
        <f t="shared" si="1"/>
        <v>248582335.66</v>
      </c>
      <c r="H21" s="24">
        <f>+G21/E21</f>
        <v>1.0018083566311684</v>
      </c>
      <c r="I21" s="22">
        <f t="shared" si="1"/>
        <v>176047505.51999998</v>
      </c>
      <c r="J21" s="24">
        <f>+I21/G21</f>
        <v>0.70820601573552688</v>
      </c>
      <c r="K21" s="25">
        <f t="shared" si="1"/>
        <v>72534830.140000001</v>
      </c>
    </row>
    <row r="22" spans="1:11" ht="12" x14ac:dyDescent="0.25">
      <c r="A22" s="9" t="s">
        <v>24</v>
      </c>
      <c r="B22" s="10" t="s">
        <v>25</v>
      </c>
      <c r="C22" s="11">
        <v>0</v>
      </c>
      <c r="D22" s="12">
        <v>0</v>
      </c>
      <c r="E22" s="12">
        <v>0</v>
      </c>
      <c r="F22" s="13"/>
      <c r="G22" s="12">
        <v>9758.76</v>
      </c>
      <c r="H22" s="12"/>
      <c r="I22" s="12">
        <v>9758.76</v>
      </c>
      <c r="J22" s="12"/>
      <c r="K22" s="14">
        <v>0</v>
      </c>
    </row>
    <row r="23" spans="1:11" ht="12" x14ac:dyDescent="0.25">
      <c r="A23" s="27"/>
      <c r="B23" s="10" t="s">
        <v>26</v>
      </c>
      <c r="C23" s="16">
        <v>236000</v>
      </c>
      <c r="D23" s="17">
        <v>115817.84</v>
      </c>
      <c r="E23" s="17">
        <v>351817.84</v>
      </c>
      <c r="F23" s="18"/>
      <c r="G23" s="17">
        <v>372792.56</v>
      </c>
      <c r="H23" s="17"/>
      <c r="I23" s="17">
        <v>298137.05</v>
      </c>
      <c r="J23" s="17"/>
      <c r="K23" s="19">
        <v>74655.510000000009</v>
      </c>
    </row>
    <row r="24" spans="1:11" x14ac:dyDescent="0.2">
      <c r="A24" s="15"/>
      <c r="B24" s="10" t="s">
        <v>27</v>
      </c>
      <c r="C24" s="16">
        <v>270000</v>
      </c>
      <c r="D24" s="17">
        <v>0</v>
      </c>
      <c r="E24" s="17">
        <v>270000</v>
      </c>
      <c r="F24" s="18"/>
      <c r="G24" s="17">
        <v>135000</v>
      </c>
      <c r="H24" s="17"/>
      <c r="I24" s="17">
        <v>135000</v>
      </c>
      <c r="J24" s="17"/>
      <c r="K24" s="19">
        <v>0</v>
      </c>
    </row>
    <row r="25" spans="1:11" x14ac:dyDescent="0.2">
      <c r="A25" s="15"/>
      <c r="B25" s="10" t="s">
        <v>28</v>
      </c>
      <c r="C25" s="16">
        <v>505000</v>
      </c>
      <c r="D25" s="17">
        <v>196023.69</v>
      </c>
      <c r="E25" s="17">
        <v>701023.69000000006</v>
      </c>
      <c r="F25" s="18"/>
      <c r="G25" s="17">
        <v>578618.36</v>
      </c>
      <c r="H25" s="17"/>
      <c r="I25" s="17">
        <v>515213.93000000005</v>
      </c>
      <c r="J25" s="17"/>
      <c r="K25" s="19">
        <v>63404.43</v>
      </c>
    </row>
    <row r="26" spans="1:11" ht="12" x14ac:dyDescent="0.25">
      <c r="A26" s="20" t="s">
        <v>29</v>
      </c>
      <c r="B26" s="21"/>
      <c r="C26" s="22">
        <f>SUM(C22:C25)</f>
        <v>1011000</v>
      </c>
      <c r="D26" s="22">
        <f t="shared" ref="D26:K26" si="2">SUM(D22:D25)</f>
        <v>311841.53000000003</v>
      </c>
      <c r="E26" s="22">
        <f t="shared" si="2"/>
        <v>1322841.5300000003</v>
      </c>
      <c r="F26" s="23">
        <f>+E26/$E$39</f>
        <v>2.8141309694857159E-3</v>
      </c>
      <c r="G26" s="22">
        <f t="shared" si="2"/>
        <v>1096169.68</v>
      </c>
      <c r="H26" s="24">
        <f>+G26/E26</f>
        <v>0.82864776705339738</v>
      </c>
      <c r="I26" s="22">
        <f t="shared" si="2"/>
        <v>958109.74</v>
      </c>
      <c r="J26" s="24">
        <f>+I26/G26</f>
        <v>0.87405240035466047</v>
      </c>
      <c r="K26" s="25">
        <f t="shared" si="2"/>
        <v>138059.94</v>
      </c>
    </row>
    <row r="27" spans="1:11" ht="12" x14ac:dyDescent="0.25">
      <c r="A27" s="9" t="s">
        <v>30</v>
      </c>
      <c r="B27" s="28" t="s">
        <v>31</v>
      </c>
      <c r="C27" s="11">
        <v>0</v>
      </c>
      <c r="D27" s="12">
        <v>0</v>
      </c>
      <c r="E27" s="12">
        <v>0</v>
      </c>
      <c r="F27" s="13"/>
      <c r="G27" s="12">
        <v>115.7</v>
      </c>
      <c r="H27" s="12"/>
      <c r="I27" s="12">
        <v>115.7</v>
      </c>
      <c r="J27" s="12"/>
      <c r="K27" s="14">
        <v>0</v>
      </c>
    </row>
    <row r="28" spans="1:11" ht="12" x14ac:dyDescent="0.25">
      <c r="A28" s="20" t="s">
        <v>32</v>
      </c>
      <c r="B28" s="29"/>
      <c r="C28" s="22">
        <f>SUM(C27)</f>
        <v>0</v>
      </c>
      <c r="D28" s="22">
        <f t="shared" ref="D28:K28" si="3">SUM(D27)</f>
        <v>0</v>
      </c>
      <c r="E28" s="22">
        <f t="shared" si="3"/>
        <v>0</v>
      </c>
      <c r="F28" s="23">
        <f>+E28/$E$39</f>
        <v>0</v>
      </c>
      <c r="G28" s="22">
        <f t="shared" si="3"/>
        <v>115.7</v>
      </c>
      <c r="H28" s="24">
        <v>0</v>
      </c>
      <c r="I28" s="22">
        <f t="shared" si="3"/>
        <v>115.7</v>
      </c>
      <c r="J28" s="24">
        <f>+I28/G28</f>
        <v>1</v>
      </c>
      <c r="K28" s="25">
        <f t="shared" si="3"/>
        <v>0</v>
      </c>
    </row>
    <row r="29" spans="1:11" ht="12" x14ac:dyDescent="0.25">
      <c r="A29" s="9" t="s">
        <v>33</v>
      </c>
      <c r="B29" s="10" t="s">
        <v>34</v>
      </c>
      <c r="C29" s="11">
        <v>12714414</v>
      </c>
      <c r="D29" s="12">
        <v>5604894.7499999991</v>
      </c>
      <c r="E29" s="12">
        <v>18319308.749999996</v>
      </c>
      <c r="F29" s="13"/>
      <c r="G29" s="12">
        <v>14159322.129999995</v>
      </c>
      <c r="H29" s="12"/>
      <c r="I29" s="12">
        <v>8803886.1599999983</v>
      </c>
      <c r="J29" s="12"/>
      <c r="K29" s="14">
        <v>5355435.9700000007</v>
      </c>
    </row>
    <row r="30" spans="1:11" x14ac:dyDescent="0.2">
      <c r="A30" s="15"/>
      <c r="B30" s="10" t="s">
        <v>35</v>
      </c>
      <c r="C30" s="16">
        <v>12233205</v>
      </c>
      <c r="D30" s="17">
        <v>1235109.0699999998</v>
      </c>
      <c r="E30" s="17">
        <v>13468314.07</v>
      </c>
      <c r="F30" s="18"/>
      <c r="G30" s="17">
        <v>15213270.280000001</v>
      </c>
      <c r="H30" s="17"/>
      <c r="I30" s="17">
        <v>4021561.2800000012</v>
      </c>
      <c r="J30" s="17"/>
      <c r="K30" s="19">
        <v>11191709</v>
      </c>
    </row>
    <row r="31" spans="1:11" x14ac:dyDescent="0.2">
      <c r="A31" s="15"/>
      <c r="B31" s="10" t="s">
        <v>36</v>
      </c>
      <c r="C31" s="16">
        <v>0</v>
      </c>
      <c r="D31" s="17">
        <v>42000</v>
      </c>
      <c r="E31" s="17">
        <v>42000</v>
      </c>
      <c r="F31" s="18"/>
      <c r="G31" s="17">
        <v>173550</v>
      </c>
      <c r="H31" s="17"/>
      <c r="I31" s="17">
        <v>116550</v>
      </c>
      <c r="J31" s="17"/>
      <c r="K31" s="19">
        <v>57000</v>
      </c>
    </row>
    <row r="32" spans="1:11" x14ac:dyDescent="0.2">
      <c r="A32" s="15"/>
      <c r="B32" s="10" t="s">
        <v>37</v>
      </c>
      <c r="C32" s="16">
        <v>0</v>
      </c>
      <c r="D32" s="17">
        <v>155614.88</v>
      </c>
      <c r="E32" s="17">
        <v>155614.88</v>
      </c>
      <c r="F32" s="18"/>
      <c r="G32" s="17">
        <v>340392.37</v>
      </c>
      <c r="H32" s="17"/>
      <c r="I32" s="17">
        <v>261073.37</v>
      </c>
      <c r="J32" s="17"/>
      <c r="K32" s="19">
        <v>79319</v>
      </c>
    </row>
    <row r="33" spans="1:11" x14ac:dyDescent="0.2">
      <c r="A33" s="15"/>
      <c r="B33" s="30" t="s">
        <v>38</v>
      </c>
      <c r="C33" s="16">
        <v>0</v>
      </c>
      <c r="D33" s="17">
        <v>2930983.4499999997</v>
      </c>
      <c r="E33" s="17">
        <v>2930983.4499999997</v>
      </c>
      <c r="F33" s="18"/>
      <c r="G33" s="17">
        <v>6649977.1600000011</v>
      </c>
      <c r="H33" s="17"/>
      <c r="I33" s="17">
        <v>5169333.3999999985</v>
      </c>
      <c r="J33" s="17"/>
      <c r="K33" s="19">
        <v>1480643.76</v>
      </c>
    </row>
    <row r="34" spans="1:11" ht="12" x14ac:dyDescent="0.25">
      <c r="A34" s="20" t="s">
        <v>39</v>
      </c>
      <c r="B34" s="21"/>
      <c r="C34" s="22">
        <f>SUM(C29:C33)</f>
        <v>24947619</v>
      </c>
      <c r="D34" s="22">
        <f t="shared" ref="D34:K34" si="4">SUM(D29:D33)</f>
        <v>9968602.1499999985</v>
      </c>
      <c r="E34" s="22">
        <f t="shared" si="4"/>
        <v>34916221.149999999</v>
      </c>
      <c r="F34" s="23">
        <f>+E34/$E$39</f>
        <v>7.4278601818335066E-2</v>
      </c>
      <c r="G34" s="22">
        <f t="shared" si="4"/>
        <v>36536511.939999998</v>
      </c>
      <c r="H34" s="24">
        <f>+G34/E34</f>
        <v>1.0464051016013225</v>
      </c>
      <c r="I34" s="22">
        <f t="shared" si="4"/>
        <v>18372404.209999997</v>
      </c>
      <c r="J34" s="24">
        <f>+I34/G34</f>
        <v>0.5028505249809021</v>
      </c>
      <c r="K34" s="25">
        <f t="shared" si="4"/>
        <v>18164107.73</v>
      </c>
    </row>
    <row r="35" spans="1:11" ht="12" x14ac:dyDescent="0.25">
      <c r="A35" s="9" t="s">
        <v>40</v>
      </c>
      <c r="B35" s="10" t="s">
        <v>41</v>
      </c>
      <c r="C35" s="11">
        <v>0</v>
      </c>
      <c r="D35" s="12">
        <v>90003161.730000004</v>
      </c>
      <c r="E35" s="12">
        <v>90003161.730000004</v>
      </c>
      <c r="F35" s="13"/>
      <c r="G35" s="12">
        <v>0</v>
      </c>
      <c r="H35" s="12"/>
      <c r="I35" s="12">
        <v>0</v>
      </c>
      <c r="J35" s="12"/>
      <c r="K35" s="14">
        <v>0</v>
      </c>
    </row>
    <row r="36" spans="1:11" ht="12" x14ac:dyDescent="0.25">
      <c r="A36" s="20" t="s">
        <v>42</v>
      </c>
      <c r="B36" s="21"/>
      <c r="C36" s="22">
        <f>SUM(C35)</f>
        <v>0</v>
      </c>
      <c r="D36" s="22">
        <f t="shared" ref="D36:K36" si="5">SUM(D35)</f>
        <v>90003161.730000004</v>
      </c>
      <c r="E36" s="22">
        <f t="shared" si="5"/>
        <v>90003161.730000004</v>
      </c>
      <c r="F36" s="23">
        <f>+E36/$E$39</f>
        <v>0.19146714026737924</v>
      </c>
      <c r="G36" s="22">
        <f t="shared" si="5"/>
        <v>0</v>
      </c>
      <c r="H36" s="24">
        <f>+G36/E36</f>
        <v>0</v>
      </c>
      <c r="I36" s="22">
        <f t="shared" si="5"/>
        <v>0</v>
      </c>
      <c r="J36" s="24">
        <v>0</v>
      </c>
      <c r="K36" s="25">
        <f t="shared" si="5"/>
        <v>0</v>
      </c>
    </row>
    <row r="37" spans="1:11" ht="12" x14ac:dyDescent="0.25">
      <c r="A37" s="9" t="s">
        <v>43</v>
      </c>
      <c r="B37" s="10" t="s">
        <v>44</v>
      </c>
      <c r="C37" s="11">
        <v>0</v>
      </c>
      <c r="D37" s="12">
        <v>7253565.9100000011</v>
      </c>
      <c r="E37" s="12">
        <v>7253565.9100000011</v>
      </c>
      <c r="F37" s="13"/>
      <c r="G37" s="12">
        <v>7787042.0700000012</v>
      </c>
      <c r="H37" s="12"/>
      <c r="I37" s="12">
        <v>7787042.0700000012</v>
      </c>
      <c r="J37" s="12"/>
      <c r="K37" s="14">
        <v>0</v>
      </c>
    </row>
    <row r="38" spans="1:11" ht="12" x14ac:dyDescent="0.25">
      <c r="A38" s="20" t="s">
        <v>45</v>
      </c>
      <c r="B38" s="31"/>
      <c r="C38" s="22">
        <f>SUM(C37)</f>
        <v>0</v>
      </c>
      <c r="D38" s="22">
        <f>SUM(D37)</f>
        <v>7253565.9100000011</v>
      </c>
      <c r="E38" s="22">
        <f>SUM(E37)</f>
        <v>7253565.9100000011</v>
      </c>
      <c r="F38" s="23">
        <f>+E38/$E$39</f>
        <v>1.5430785928331747E-2</v>
      </c>
      <c r="G38" s="22">
        <f>SUM(G37)</f>
        <v>7787042.0700000012</v>
      </c>
      <c r="H38" s="24">
        <f>+G38/E38</f>
        <v>1.0735467446796798</v>
      </c>
      <c r="I38" s="22">
        <f>SUM(I37)</f>
        <v>7787042.0700000012</v>
      </c>
      <c r="J38" s="24">
        <f>+I38/G38</f>
        <v>1</v>
      </c>
      <c r="K38" s="25">
        <f>SUM(K37)</f>
        <v>0</v>
      </c>
    </row>
    <row r="39" spans="1:11" ht="12" x14ac:dyDescent="0.25">
      <c r="A39" s="32" t="s">
        <v>46</v>
      </c>
      <c r="B39" s="33"/>
      <c r="C39" s="34">
        <f>SUM(C38,C36,C34,C28,C26,C21,C14)</f>
        <v>342743987</v>
      </c>
      <c r="D39" s="34">
        <f t="shared" ref="D39:K39" si="6">SUM(D38,D36,D34,D28,D26,D21,D14)</f>
        <v>127327073.77999999</v>
      </c>
      <c r="E39" s="34">
        <f t="shared" si="6"/>
        <v>470071060.77999997</v>
      </c>
      <c r="F39" s="35">
        <f>SUM(F10:F38)</f>
        <v>1</v>
      </c>
      <c r="G39" s="34">
        <f t="shared" si="6"/>
        <v>379894987.87</v>
      </c>
      <c r="H39" s="36">
        <f>+G39/(E39-E36)</f>
        <v>0.99954505186985765</v>
      </c>
      <c r="I39" s="34">
        <f t="shared" si="6"/>
        <v>272481019.14999998</v>
      </c>
      <c r="J39" s="37">
        <f>+I39/G39</f>
        <v>0.7172535249221107</v>
      </c>
      <c r="K39" s="38">
        <f t="shared" si="6"/>
        <v>107413968.72</v>
      </c>
    </row>
    <row r="42" spans="1:11" x14ac:dyDescent="0.2">
      <c r="A42" s="39" t="s">
        <v>47</v>
      </c>
      <c r="B42" s="40"/>
      <c r="C42" s="41"/>
      <c r="D42" s="41"/>
      <c r="E42" s="41"/>
      <c r="F42" s="41"/>
    </row>
  </sheetData>
  <mergeCells count="2">
    <mergeCell ref="A6:J6"/>
    <mergeCell ref="A7:J7"/>
  </mergeCells>
  <pageMargins left="0.55118110236220474" right="0.43307086614173229" top="1.4566929133858268" bottom="0.74803149606299213" header="0.82677165354330717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DINAM (UV)</vt:lpstr>
    </vt:vector>
  </TitlesOfParts>
  <Company>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Raquel Ferrer</cp:lastModifiedBy>
  <cp:lastPrinted>2017-05-24T08:53:29Z</cp:lastPrinted>
  <dcterms:created xsi:type="dcterms:W3CDTF">2017-04-11T07:58:59Z</dcterms:created>
  <dcterms:modified xsi:type="dcterms:W3CDTF">2018-10-05T07:52:14Z</dcterms:modified>
</cp:coreProperties>
</file>