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55" windowHeight="7890" activeTab="0"/>
  </bookViews>
  <sheets>
    <sheet name="Plot-lowE" sheetId="1" r:id="rId1"/>
    <sheet name="Pd103-L. Glass" sheetId="2" r:id="rId2"/>
    <sheet name="I125-L. Glass" sheetId="3" r:id="rId3"/>
    <sheet name="Cs131-L. Glass" sheetId="4" r:id="rId4"/>
    <sheet name="Tm170-L. Glass" sheetId="5" r:id="rId5"/>
    <sheet name="Yb169-L. Glass" sheetId="6" r:id="rId6"/>
    <sheet name="Ir192-L. Glass" sheetId="7" r:id="rId7"/>
    <sheet name="Au198-L. Glass" sheetId="8" r:id="rId8"/>
    <sheet name="Cs137-L. Glass" sheetId="9" r:id="rId9"/>
    <sheet name="Co60-L. Glass" sheetId="10" r:id="rId10"/>
  </sheets>
  <definedNames/>
  <calcPr fullCalcOnLoad="1"/>
</workbook>
</file>

<file path=xl/sharedStrings.xml><?xml version="1.0" encoding="utf-8"?>
<sst xmlns="http://schemas.openxmlformats.org/spreadsheetml/2006/main" count="225" uniqueCount="33">
  <si>
    <t>Pd-103</t>
  </si>
  <si>
    <t>I-125</t>
  </si>
  <si>
    <t>Cs-131</t>
  </si>
  <si>
    <t>Tm-170</t>
  </si>
  <si>
    <t>Yb-169</t>
  </si>
  <si>
    <t>Ir-192</t>
  </si>
  <si>
    <t>Au-198</t>
  </si>
  <si>
    <t>Cs-137</t>
  </si>
  <si>
    <t>Co-60</t>
  </si>
  <si>
    <t>Radionuclide:</t>
  </si>
  <si>
    <t>Material:</t>
  </si>
  <si>
    <t>mm</t>
  </si>
  <si>
    <t>Thickness (mm)</t>
  </si>
  <si>
    <t>Transmission</t>
  </si>
  <si>
    <t>Uncertainty</t>
  </si>
  <si>
    <t>g</t>
  </si>
  <si>
    <r>
      <t>a</t>
    </r>
    <r>
      <rPr>
        <b/>
        <sz val="10"/>
        <color indexed="10"/>
        <rFont val="Arial"/>
        <family val="0"/>
      </rPr>
      <t xml:space="preserve"> (mm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</t>
    </r>
  </si>
  <si>
    <r>
      <t>b</t>
    </r>
    <r>
      <rPr>
        <b/>
        <sz val="10"/>
        <color indexed="10"/>
        <rFont val="Arial"/>
        <family val="0"/>
      </rPr>
      <t xml:space="preserve"> (mm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</t>
    </r>
  </si>
  <si>
    <t>Archer</t>
  </si>
  <si>
    <t>Interpolation</t>
  </si>
  <si>
    <t>HVL1 =</t>
  </si>
  <si>
    <t>TVL1 =</t>
  </si>
  <si>
    <r>
      <t>a</t>
    </r>
    <r>
      <rPr>
        <b/>
        <sz val="10"/>
        <color indexed="10"/>
        <rFont val="Arial"/>
        <family val="0"/>
      </rPr>
      <t xml:space="preserve"> (mm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 =</t>
    </r>
  </si>
  <si>
    <r>
      <t>b</t>
    </r>
    <r>
      <rPr>
        <b/>
        <sz val="10"/>
        <color indexed="10"/>
        <rFont val="Arial"/>
        <family val="0"/>
      </rPr>
      <t xml:space="preserve"> (mm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 =</t>
    </r>
  </si>
  <si>
    <t>g =</t>
  </si>
  <si>
    <t>HVLe =</t>
  </si>
  <si>
    <t>TVLe =</t>
  </si>
  <si>
    <t>Inteerpolation</t>
  </si>
  <si>
    <t>Archer et al</t>
  </si>
  <si>
    <t>“Radiation transmission data for radionuclides and materials relevant to brachytherapy facility shielding”</t>
  </si>
  <si>
    <r>
      <t xml:space="preserve">P. Papagiannis, D. Baltas, </t>
    </r>
    <r>
      <rPr>
        <sz val="10"/>
        <color indexed="8"/>
        <rFont val="Arial"/>
        <family val="2"/>
      </rPr>
      <t>D. Granero, J. Pérez-Calatayud</t>
    </r>
    <r>
      <rPr>
        <sz val="10"/>
        <rFont val="Arial"/>
        <family val="2"/>
      </rPr>
      <t xml:space="preserve">, </t>
    </r>
    <r>
      <rPr>
        <sz val="10"/>
        <color indexed="8"/>
        <rFont val="Arial"/>
        <family val="2"/>
      </rPr>
      <t>J. Gimeno</t>
    </r>
    <r>
      <rPr>
        <sz val="10"/>
        <rFont val="Arial"/>
        <family val="2"/>
      </rPr>
      <t xml:space="preserve">, </t>
    </r>
    <r>
      <rPr>
        <sz val="10"/>
        <color indexed="8"/>
        <rFont val="Arial"/>
        <family val="2"/>
      </rPr>
      <t>F. Ballester</t>
    </r>
    <r>
      <rPr>
        <sz val="10"/>
        <rFont val="Arial"/>
        <family val="2"/>
      </rPr>
      <t xml:space="preserve"> and J. L. M. Venselaar</t>
    </r>
  </si>
  <si>
    <t>Lead Glass</t>
  </si>
  <si>
    <t>Med. Phys. 35, 4898-4906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</si>
</sst>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E+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E+00"/>
    <numFmt numFmtId="189" formatCode="0.0E+00"/>
    <numFmt numFmtId="190" formatCode="0.00000E+00"/>
    <numFmt numFmtId="191" formatCode="0.0000E+00"/>
    <numFmt numFmtId="192" formatCode="[$-C0A]dddd\,\ dd&quot; de &quot;mmmm&quot; de &quot;yyyy"/>
    <numFmt numFmtId="193" formatCode="0.000000000"/>
    <numFmt numFmtId="194" formatCode="0.0%"/>
    <numFmt numFmtId="195" formatCode="0.0000000000"/>
    <numFmt numFmtId="196" formatCode="0.000000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.25"/>
      <name val="Arial"/>
      <family val="2"/>
    </font>
    <font>
      <sz val="20.25"/>
      <name val="Arial"/>
      <family val="0"/>
    </font>
    <font>
      <sz val="16.75"/>
      <name val="Arial"/>
      <family val="0"/>
    </font>
    <font>
      <b/>
      <sz val="14"/>
      <name val="Arial"/>
      <family val="2"/>
    </font>
    <font>
      <sz val="24.25"/>
      <name val="Arial"/>
      <family val="0"/>
    </font>
    <font>
      <sz val="16.25"/>
      <name val="Arial"/>
      <family val="0"/>
    </font>
    <font>
      <sz val="20"/>
      <name val="Arial"/>
      <family val="0"/>
    </font>
    <font>
      <sz val="19.75"/>
      <name val="Arial"/>
      <family val="0"/>
    </font>
    <font>
      <sz val="23.75"/>
      <name val="Arial"/>
      <family val="0"/>
    </font>
    <font>
      <sz val="12"/>
      <name val="Arial"/>
      <family val="2"/>
    </font>
    <font>
      <sz val="23.25"/>
      <name val="Arial"/>
      <family val="0"/>
    </font>
    <font>
      <sz val="16.5"/>
      <name val="Arial"/>
      <family val="0"/>
    </font>
    <font>
      <sz val="22.75"/>
      <name val="Arial"/>
      <family val="0"/>
    </font>
    <font>
      <b/>
      <sz val="15"/>
      <name val="Arial"/>
      <family val="2"/>
    </font>
    <font>
      <sz val="22.5"/>
      <name val="Arial"/>
      <family val="0"/>
    </font>
    <font>
      <sz val="17.25"/>
      <name val="Arial"/>
      <family val="0"/>
    </font>
    <font>
      <b/>
      <sz val="10"/>
      <color indexed="10"/>
      <name val="Symbol"/>
      <family val="1"/>
    </font>
    <font>
      <b/>
      <sz val="10"/>
      <color indexed="10"/>
      <name val="Arial"/>
      <family val="0"/>
    </font>
    <font>
      <b/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1.5"/>
      <name val="Arial"/>
      <family val="2"/>
    </font>
    <font>
      <sz val="10.75"/>
      <name val="Arial"/>
      <family val="0"/>
    </font>
    <font>
      <sz val="18"/>
      <name val="Arial"/>
      <family val="2"/>
    </font>
    <font>
      <sz val="1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8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 horizontal="right"/>
    </xf>
    <xf numFmtId="187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right"/>
    </xf>
    <xf numFmtId="187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189" fontId="0" fillId="0" borderId="9" xfId="0" applyNumberForma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6" xfId="0" applyNumberFormat="1" applyFont="1" applyFill="1" applyBorder="1" applyAlignment="1" applyProtection="1">
      <alignment/>
      <protection/>
    </xf>
    <xf numFmtId="189" fontId="0" fillId="0" borderId="8" xfId="0" applyNumberFormat="1" applyBorder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7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88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4" fillId="3" borderId="11" xfId="0" applyFont="1" applyFill="1" applyBorder="1" applyAlignment="1">
      <alignment/>
    </xf>
    <xf numFmtId="0" fontId="21" fillId="0" borderId="1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87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2" borderId="4" xfId="0" applyNumberFormat="1" applyFill="1" applyBorder="1" applyAlignment="1">
      <alignment horizontal="center"/>
    </xf>
    <xf numFmtId="186" fontId="0" fillId="2" borderId="4" xfId="0" applyNumberFormat="1" applyFill="1" applyBorder="1" applyAlignment="1">
      <alignment horizontal="center"/>
    </xf>
    <xf numFmtId="185" fontId="0" fillId="2" borderId="4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86" fontId="0" fillId="2" borderId="7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188" fontId="0" fillId="0" borderId="4" xfId="0" applyNumberFormat="1" applyBorder="1" applyAlignment="1">
      <alignment/>
    </xf>
    <xf numFmtId="189" fontId="0" fillId="0" borderId="5" xfId="0" applyNumberFormat="1" applyBorder="1" applyAlignment="1">
      <alignment/>
    </xf>
    <xf numFmtId="185" fontId="0" fillId="2" borderId="7" xfId="0" applyNumberFormat="1" applyFill="1" applyBorder="1" applyAlignment="1">
      <alignment horizontal="center"/>
    </xf>
    <xf numFmtId="187" fontId="0" fillId="0" borderId="10" xfId="0" applyNumberFormat="1" applyBorder="1" applyAlignment="1">
      <alignment/>
    </xf>
    <xf numFmtId="187" fontId="0" fillId="0" borderId="6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Lead-glass</a:t>
            </a:r>
          </a:p>
        </c:rich>
      </c:tx>
      <c:layout>
        <c:manualLayout>
          <c:xMode val="factor"/>
          <c:yMode val="factor"/>
          <c:x val="-0.007"/>
          <c:y val="0.05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"/>
          <c:y val="0"/>
          <c:w val="0.964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v>Pd-103 MC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'Pd103-L. Glass'!$C$13:$C$29</c:f>
                <c:numCache>
                  <c:ptCount val="17"/>
                  <c:pt idx="0">
                    <c:v>0</c:v>
                  </c:pt>
                  <c:pt idx="1">
                    <c:v>0.000801605</c:v>
                  </c:pt>
                  <c:pt idx="2">
                    <c:v>0.000626869</c:v>
                  </c:pt>
                  <c:pt idx="3">
                    <c:v>0.000864486</c:v>
                  </c:pt>
                  <c:pt idx="4">
                    <c:v>0.000631193</c:v>
                  </c:pt>
                  <c:pt idx="5">
                    <c:v>0.000160223</c:v>
                  </c:pt>
                  <c:pt idx="6">
                    <c:v>0.000328093</c:v>
                  </c:pt>
                  <c:pt idx="7">
                    <c:v>0.000167144</c:v>
                  </c:pt>
                  <c:pt idx="8">
                    <c:v>0.000247526</c:v>
                  </c:pt>
                  <c:pt idx="9">
                    <c:v>0.000160176</c:v>
                  </c:pt>
                  <c:pt idx="10">
                    <c:v>9.74596E-05</c:v>
                  </c:pt>
                  <c:pt idx="11">
                    <c:v>0.000100371</c:v>
                  </c:pt>
                  <c:pt idx="12">
                    <c:v>1.39213E-05</c:v>
                  </c:pt>
                  <c:pt idx="13">
                    <c:v>2.13815E-05</c:v>
                  </c:pt>
                  <c:pt idx="14">
                    <c:v>2.41813E-05</c:v>
                  </c:pt>
                  <c:pt idx="15">
                    <c:v>2.1922E-05</c:v>
                  </c:pt>
                  <c:pt idx="16">
                    <c:v>2.64438E-05</c:v>
                  </c:pt>
                </c:numCache>
              </c:numRef>
            </c:plus>
            <c:minus>
              <c:numRef>
                <c:f>'Pd103-L. Glass'!$C$13:$C$29</c:f>
                <c:numCache>
                  <c:ptCount val="17"/>
                  <c:pt idx="0">
                    <c:v>0</c:v>
                  </c:pt>
                  <c:pt idx="1">
                    <c:v>0.000801605</c:v>
                  </c:pt>
                  <c:pt idx="2">
                    <c:v>0.000626869</c:v>
                  </c:pt>
                  <c:pt idx="3">
                    <c:v>0.000864486</c:v>
                  </c:pt>
                  <c:pt idx="4">
                    <c:v>0.000631193</c:v>
                  </c:pt>
                  <c:pt idx="5">
                    <c:v>0.000160223</c:v>
                  </c:pt>
                  <c:pt idx="6">
                    <c:v>0.000328093</c:v>
                  </c:pt>
                  <c:pt idx="7">
                    <c:v>0.000167144</c:v>
                  </c:pt>
                  <c:pt idx="8">
                    <c:v>0.000247526</c:v>
                  </c:pt>
                  <c:pt idx="9">
                    <c:v>0.000160176</c:v>
                  </c:pt>
                  <c:pt idx="10">
                    <c:v>9.74596E-05</c:v>
                  </c:pt>
                  <c:pt idx="11">
                    <c:v>0.000100371</c:v>
                  </c:pt>
                  <c:pt idx="12">
                    <c:v>1.39213E-05</c:v>
                  </c:pt>
                  <c:pt idx="13">
                    <c:v>2.13815E-05</c:v>
                  </c:pt>
                  <c:pt idx="14">
                    <c:v>2.41813E-05</c:v>
                  </c:pt>
                  <c:pt idx="15">
                    <c:v>2.1922E-05</c:v>
                  </c:pt>
                  <c:pt idx="16">
                    <c:v>2.64438E-05</c:v>
                  </c:pt>
                </c:numCache>
              </c:numRef>
            </c:minus>
            <c:noEndCap val="1"/>
          </c:errBars>
          <c:xVal>
            <c:numRef>
              <c:f>'Pd103-L. Glass'!$A$13:$A$29</c:f>
              <c:numCache>
                <c:ptCount val="17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0.05</c:v>
                </c:pt>
                <c:pt idx="4">
                  <c:v>0.07</c:v>
                </c:pt>
                <c:pt idx="5">
                  <c:v>0.08750000000000001</c:v>
                </c:pt>
                <c:pt idx="6">
                  <c:v>0.11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0.19</c:v>
                </c:pt>
                <c:pt idx="13">
                  <c:v>0.22</c:v>
                </c:pt>
                <c:pt idx="14">
                  <c:v>0.25</c:v>
                </c:pt>
                <c:pt idx="15">
                  <c:v>0.28</c:v>
                </c:pt>
                <c:pt idx="16">
                  <c:v>0.32</c:v>
                </c:pt>
              </c:numCache>
            </c:numRef>
          </c:xVal>
          <c:yVal>
            <c:numRef>
              <c:f>'Pd103-L. Glass'!$B$13:$B$29</c:f>
              <c:numCache>
                <c:ptCount val="17"/>
                <c:pt idx="0">
                  <c:v>1</c:v>
                </c:pt>
                <c:pt idx="1">
                  <c:v>0.801979</c:v>
                </c:pt>
                <c:pt idx="2">
                  <c:v>0.435187</c:v>
                </c:pt>
                <c:pt idx="3">
                  <c:v>0.221779</c:v>
                </c:pt>
                <c:pt idx="4">
                  <c:v>0.110925</c:v>
                </c:pt>
                <c:pt idx="5">
                  <c:v>0.0555344</c:v>
                </c:pt>
                <c:pt idx="6">
                  <c:v>0.0273401</c:v>
                </c:pt>
                <c:pt idx="7">
                  <c:v>0.0132235</c:v>
                </c:pt>
                <c:pt idx="8">
                  <c:v>0.00995865</c:v>
                </c:pt>
                <c:pt idx="9">
                  <c:v>0.00733979</c:v>
                </c:pt>
                <c:pt idx="10">
                  <c:v>0.00521683</c:v>
                </c:pt>
                <c:pt idx="11">
                  <c:v>0.00367959</c:v>
                </c:pt>
                <c:pt idx="12">
                  <c:v>0.00209159</c:v>
                </c:pt>
                <c:pt idx="13">
                  <c:v>0.00110127</c:v>
                </c:pt>
                <c:pt idx="14">
                  <c:v>0.00070183</c:v>
                </c:pt>
                <c:pt idx="15">
                  <c:v>0.0006013</c:v>
                </c:pt>
                <c:pt idx="16">
                  <c:v>0.000476671</c:v>
                </c:pt>
              </c:numCache>
            </c:numRef>
          </c:yVal>
          <c:smooth val="0"/>
        </c:ser>
        <c:ser>
          <c:idx val="1"/>
          <c:order val="1"/>
          <c:tx>
            <c:v>Pd-103 Archer et al.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'Pd103-L. Glass'!$A$13:$A$29</c:f>
              <c:numCache>
                <c:ptCount val="17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0.05</c:v>
                </c:pt>
                <c:pt idx="4">
                  <c:v>0.07</c:v>
                </c:pt>
                <c:pt idx="5">
                  <c:v>0.08750000000000001</c:v>
                </c:pt>
                <c:pt idx="6">
                  <c:v>0.11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0.19</c:v>
                </c:pt>
                <c:pt idx="13">
                  <c:v>0.22</c:v>
                </c:pt>
                <c:pt idx="14">
                  <c:v>0.25</c:v>
                </c:pt>
                <c:pt idx="15">
                  <c:v>0.28</c:v>
                </c:pt>
                <c:pt idx="16">
                  <c:v>0.32</c:v>
                </c:pt>
              </c:numCache>
            </c:numRef>
          </c:xVal>
          <c:yVal>
            <c:numRef>
              <c:f>'Pd103-L. Glass'!$D$13:$D$29</c:f>
              <c:numCache>
                <c:ptCount val="17"/>
                <c:pt idx="0">
                  <c:v>1</c:v>
                </c:pt>
                <c:pt idx="1">
                  <c:v>0.803568111644622</c:v>
                </c:pt>
                <c:pt idx="2">
                  <c:v>0.4282357588445835</c:v>
                </c:pt>
                <c:pt idx="3">
                  <c:v>0.21697891112174575</c:v>
                </c:pt>
                <c:pt idx="4">
                  <c:v>0.10956684035751335</c:v>
                </c:pt>
                <c:pt idx="5">
                  <c:v>0.06024997254454445</c:v>
                </c:pt>
                <c:pt idx="6">
                  <c:v>0.027926839137543173</c:v>
                </c:pt>
                <c:pt idx="7">
                  <c:v>0.01409906166900587</c:v>
                </c:pt>
                <c:pt idx="8">
                  <c:v>0.010017847467452741</c:v>
                </c:pt>
                <c:pt idx="9">
                  <c:v>0.007118010409323502</c:v>
                </c:pt>
                <c:pt idx="10">
                  <c:v>0.005057580716045583</c:v>
                </c:pt>
                <c:pt idx="11">
                  <c:v>0.0035935775906440915</c:v>
                </c:pt>
                <c:pt idx="12">
                  <c:v>0.0018142429071461345</c:v>
                </c:pt>
                <c:pt idx="13">
                  <c:v>0.0006508007505565625</c:v>
                </c:pt>
                <c:pt idx="14">
                  <c:v>0.00023345364353166744</c:v>
                </c:pt>
                <c:pt idx="15">
                  <c:v>8.374391644693347E-05</c:v>
                </c:pt>
                <c:pt idx="16">
                  <c:v>2.134470135175607E-05</c:v>
                </c:pt>
              </c:numCache>
            </c:numRef>
          </c:yVal>
          <c:smooth val="0"/>
        </c:ser>
        <c:ser>
          <c:idx val="2"/>
          <c:order val="2"/>
          <c:tx>
            <c:v>I-125 MC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'I125-L. Glass'!$C$13:$C$29</c:f>
                <c:numCache>
                  <c:ptCount val="17"/>
                  <c:pt idx="0">
                    <c:v>0</c:v>
                  </c:pt>
                  <c:pt idx="1">
                    <c:v>0.00115319</c:v>
                  </c:pt>
                  <c:pt idx="2">
                    <c:v>0.000580021</c:v>
                  </c:pt>
                  <c:pt idx="3">
                    <c:v>0.00146153</c:v>
                  </c:pt>
                  <c:pt idx="4">
                    <c:v>0.000311668</c:v>
                  </c:pt>
                  <c:pt idx="5">
                    <c:v>0.000515774</c:v>
                  </c:pt>
                  <c:pt idx="6">
                    <c:v>0.000280033</c:v>
                  </c:pt>
                  <c:pt idx="7">
                    <c:v>0.000236853</c:v>
                  </c:pt>
                  <c:pt idx="8">
                    <c:v>0.000105396</c:v>
                  </c:pt>
                  <c:pt idx="9">
                    <c:v>5.36345E-05</c:v>
                  </c:pt>
                  <c:pt idx="10">
                    <c:v>0.0001179</c:v>
                  </c:pt>
                  <c:pt idx="11">
                    <c:v>9.22153E-05</c:v>
                  </c:pt>
                  <c:pt idx="12">
                    <c:v>7.79884E-05</c:v>
                  </c:pt>
                  <c:pt idx="13">
                    <c:v>2.45238E-05</c:v>
                  </c:pt>
                  <c:pt idx="14">
                    <c:v>2.97587E-05</c:v>
                  </c:pt>
                  <c:pt idx="15">
                    <c:v>5.16128E-05</c:v>
                  </c:pt>
                  <c:pt idx="16">
                    <c:v>2.43704E-05</c:v>
                  </c:pt>
                </c:numCache>
              </c:numRef>
            </c:plus>
            <c:minus>
              <c:numRef>
                <c:f>'I125-L. Glass'!$C$13:$C$29</c:f>
                <c:numCache>
                  <c:ptCount val="17"/>
                  <c:pt idx="0">
                    <c:v>0</c:v>
                  </c:pt>
                  <c:pt idx="1">
                    <c:v>0.00115319</c:v>
                  </c:pt>
                  <c:pt idx="2">
                    <c:v>0.000580021</c:v>
                  </c:pt>
                  <c:pt idx="3">
                    <c:v>0.00146153</c:v>
                  </c:pt>
                  <c:pt idx="4">
                    <c:v>0.000311668</c:v>
                  </c:pt>
                  <c:pt idx="5">
                    <c:v>0.000515774</c:v>
                  </c:pt>
                  <c:pt idx="6">
                    <c:v>0.000280033</c:v>
                  </c:pt>
                  <c:pt idx="7">
                    <c:v>0.000236853</c:v>
                  </c:pt>
                  <c:pt idx="8">
                    <c:v>0.000105396</c:v>
                  </c:pt>
                  <c:pt idx="9">
                    <c:v>5.36345E-05</c:v>
                  </c:pt>
                  <c:pt idx="10">
                    <c:v>0.0001179</c:v>
                  </c:pt>
                  <c:pt idx="11">
                    <c:v>9.22153E-05</c:v>
                  </c:pt>
                  <c:pt idx="12">
                    <c:v>7.79884E-05</c:v>
                  </c:pt>
                  <c:pt idx="13">
                    <c:v>2.45238E-05</c:v>
                  </c:pt>
                  <c:pt idx="14">
                    <c:v>2.97587E-05</c:v>
                  </c:pt>
                  <c:pt idx="15">
                    <c:v>5.16128E-05</c:v>
                  </c:pt>
                  <c:pt idx="16">
                    <c:v>2.43704E-05</c:v>
                  </c:pt>
                </c:numCache>
              </c:numRef>
            </c:minus>
            <c:noEndCap val="0"/>
          </c:errBars>
          <c:xVal>
            <c:numRef>
              <c:f>'I125-L. Glass'!$A$13:$A$29</c:f>
              <c:numCache>
                <c:ptCount val="17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0.11</c:v>
                </c:pt>
                <c:pt idx="4">
                  <c:v>0.14</c:v>
                </c:pt>
                <c:pt idx="5">
                  <c:v>0.17</c:v>
                </c:pt>
                <c:pt idx="6">
                  <c:v>0.21</c:v>
                </c:pt>
                <c:pt idx="7">
                  <c:v>0.25</c:v>
                </c:pt>
                <c:pt idx="8">
                  <c:v>0.3</c:v>
                </c:pt>
                <c:pt idx="9">
                  <c:v>0.33</c:v>
                </c:pt>
                <c:pt idx="10">
                  <c:v>0.37</c:v>
                </c:pt>
                <c:pt idx="11">
                  <c:v>0.41</c:v>
                </c:pt>
                <c:pt idx="12">
                  <c:v>0.45</c:v>
                </c:pt>
                <c:pt idx="13">
                  <c:v>0.48</c:v>
                </c:pt>
                <c:pt idx="14">
                  <c:v>0.52</c:v>
                </c:pt>
                <c:pt idx="15">
                  <c:v>0.56</c:v>
                </c:pt>
                <c:pt idx="16">
                  <c:v>0.6</c:v>
                </c:pt>
              </c:numCache>
            </c:numRef>
          </c:xVal>
          <c:yVal>
            <c:numRef>
              <c:f>'I125-L. Glass'!$B$13:$B$29</c:f>
              <c:numCache>
                <c:ptCount val="17"/>
                <c:pt idx="0">
                  <c:v>1</c:v>
                </c:pt>
                <c:pt idx="1">
                  <c:v>0.750746</c:v>
                </c:pt>
                <c:pt idx="2">
                  <c:v>0.405773</c:v>
                </c:pt>
                <c:pt idx="3">
                  <c:v>0.210217</c:v>
                </c:pt>
                <c:pt idx="4">
                  <c:v>0.129403</c:v>
                </c:pt>
                <c:pt idx="5">
                  <c:v>0.0806756</c:v>
                </c:pt>
                <c:pt idx="6">
                  <c:v>0.0424285</c:v>
                </c:pt>
                <c:pt idx="7">
                  <c:v>0.0236757</c:v>
                </c:pt>
                <c:pt idx="8">
                  <c:v>0.0112252</c:v>
                </c:pt>
                <c:pt idx="9">
                  <c:v>0.00700964</c:v>
                </c:pt>
                <c:pt idx="10">
                  <c:v>0.00425067</c:v>
                </c:pt>
                <c:pt idx="11">
                  <c:v>0.00249223</c:v>
                </c:pt>
                <c:pt idx="12">
                  <c:v>0.00158634</c:v>
                </c:pt>
                <c:pt idx="13">
                  <c:v>0.00100146</c:v>
                </c:pt>
                <c:pt idx="14">
                  <c:v>0.000731544</c:v>
                </c:pt>
                <c:pt idx="15">
                  <c:v>0.000411703</c:v>
                </c:pt>
                <c:pt idx="16">
                  <c:v>0.000297123</c:v>
                </c:pt>
              </c:numCache>
            </c:numRef>
          </c:yVal>
          <c:smooth val="0"/>
        </c:ser>
        <c:ser>
          <c:idx val="3"/>
          <c:order val="3"/>
          <c:tx>
            <c:v>I-125 Archer et al.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'I125-L. Glass'!$A$13:$A$29</c:f>
              <c:numCache>
                <c:ptCount val="17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0.11</c:v>
                </c:pt>
                <c:pt idx="4">
                  <c:v>0.14</c:v>
                </c:pt>
                <c:pt idx="5">
                  <c:v>0.17</c:v>
                </c:pt>
                <c:pt idx="6">
                  <c:v>0.21</c:v>
                </c:pt>
                <c:pt idx="7">
                  <c:v>0.25</c:v>
                </c:pt>
                <c:pt idx="8">
                  <c:v>0.3</c:v>
                </c:pt>
                <c:pt idx="9">
                  <c:v>0.33</c:v>
                </c:pt>
                <c:pt idx="10">
                  <c:v>0.37</c:v>
                </c:pt>
                <c:pt idx="11">
                  <c:v>0.41</c:v>
                </c:pt>
                <c:pt idx="12">
                  <c:v>0.45</c:v>
                </c:pt>
                <c:pt idx="13">
                  <c:v>0.48</c:v>
                </c:pt>
                <c:pt idx="14">
                  <c:v>0.52</c:v>
                </c:pt>
                <c:pt idx="15">
                  <c:v>0.56</c:v>
                </c:pt>
                <c:pt idx="16">
                  <c:v>0.6</c:v>
                </c:pt>
              </c:numCache>
            </c:numRef>
          </c:xVal>
          <c:yVal>
            <c:numRef>
              <c:f>'I125-L. Glass'!$D$13:$D$29</c:f>
              <c:numCache>
                <c:ptCount val="17"/>
                <c:pt idx="0">
                  <c:v>1</c:v>
                </c:pt>
                <c:pt idx="1">
                  <c:v>0.7507612654254789</c:v>
                </c:pt>
                <c:pt idx="2">
                  <c:v>0.400897283317385</c:v>
                </c:pt>
                <c:pt idx="3">
                  <c:v>0.21381463110778326</c:v>
                </c:pt>
                <c:pt idx="4">
                  <c:v>0.1334413999646374</c:v>
                </c:pt>
                <c:pt idx="5">
                  <c:v>0.08328058342761512</c:v>
                </c:pt>
                <c:pt idx="6">
                  <c:v>0.04441687344979716</c:v>
                </c:pt>
                <c:pt idx="7">
                  <c:v>0.02368929906416953</c:v>
                </c:pt>
                <c:pt idx="8">
                  <c:v>0.010797109181242819</c:v>
                </c:pt>
                <c:pt idx="9">
                  <c:v>0.006738460119451795</c:v>
                </c:pt>
                <c:pt idx="10">
                  <c:v>0.0035938908933357667</c:v>
                </c:pt>
                <c:pt idx="11">
                  <c:v>0.0019167660747768183</c:v>
                </c:pt>
                <c:pt idx="12">
                  <c:v>0.0010222881813769288</c:v>
                </c:pt>
                <c:pt idx="13">
                  <c:v>0.0006380085655485075</c:v>
                </c:pt>
                <c:pt idx="14">
                  <c:v>0.00034027554262375535</c:v>
                </c:pt>
                <c:pt idx="15">
                  <c:v>0.00018148258684951444</c:v>
                </c:pt>
                <c:pt idx="16">
                  <c:v>9.679193830868122E-05</c:v>
                </c:pt>
              </c:numCache>
            </c:numRef>
          </c:yVal>
          <c:smooth val="0"/>
        </c:ser>
        <c:ser>
          <c:idx val="4"/>
          <c:order val="4"/>
          <c:tx>
            <c:v>Cs-131 MC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'Cs131-L. Glass'!$C$13:$C$29</c:f>
                <c:numCache>
                  <c:ptCount val="17"/>
                  <c:pt idx="0">
                    <c:v>0</c:v>
                  </c:pt>
                  <c:pt idx="1">
                    <c:v>0.000983405</c:v>
                  </c:pt>
                  <c:pt idx="2">
                    <c:v>0.00197248</c:v>
                  </c:pt>
                  <c:pt idx="3">
                    <c:v>0.00113407</c:v>
                  </c:pt>
                  <c:pt idx="4">
                    <c:v>0.000628783</c:v>
                  </c:pt>
                  <c:pt idx="5">
                    <c:v>0.00015573</c:v>
                  </c:pt>
                  <c:pt idx="6">
                    <c:v>0.000196519</c:v>
                  </c:pt>
                  <c:pt idx="7">
                    <c:v>0.000337711</c:v>
                  </c:pt>
                  <c:pt idx="8">
                    <c:v>0.000167174</c:v>
                  </c:pt>
                  <c:pt idx="9">
                    <c:v>0.000137698</c:v>
                  </c:pt>
                  <c:pt idx="10">
                    <c:v>7.90532E-05</c:v>
                  </c:pt>
                  <c:pt idx="11">
                    <c:v>5.63659E-05</c:v>
                  </c:pt>
                  <c:pt idx="12">
                    <c:v>9.21497E-05</c:v>
                  </c:pt>
                  <c:pt idx="13">
                    <c:v>2.84855E-05</c:v>
                  </c:pt>
                  <c:pt idx="14">
                    <c:v>3.87057E-05</c:v>
                  </c:pt>
                  <c:pt idx="15">
                    <c:v>3.81786E-05</c:v>
                  </c:pt>
                  <c:pt idx="16">
                    <c:v>3.22023E-05</c:v>
                  </c:pt>
                </c:numCache>
              </c:numRef>
            </c:plus>
            <c:minus>
              <c:numRef>
                <c:f>'Cs131-L. Glass'!$C$13:$C$29</c:f>
                <c:numCache>
                  <c:ptCount val="17"/>
                  <c:pt idx="0">
                    <c:v>0</c:v>
                  </c:pt>
                  <c:pt idx="1">
                    <c:v>0.000983405</c:v>
                  </c:pt>
                  <c:pt idx="2">
                    <c:v>0.00197248</c:v>
                  </c:pt>
                  <c:pt idx="3">
                    <c:v>0.00113407</c:v>
                  </c:pt>
                  <c:pt idx="4">
                    <c:v>0.000628783</c:v>
                  </c:pt>
                  <c:pt idx="5">
                    <c:v>0.00015573</c:v>
                  </c:pt>
                  <c:pt idx="6">
                    <c:v>0.000196519</c:v>
                  </c:pt>
                  <c:pt idx="7">
                    <c:v>0.000337711</c:v>
                  </c:pt>
                  <c:pt idx="8">
                    <c:v>0.000167174</c:v>
                  </c:pt>
                  <c:pt idx="9">
                    <c:v>0.000137698</c:v>
                  </c:pt>
                  <c:pt idx="10">
                    <c:v>7.90532E-05</c:v>
                  </c:pt>
                  <c:pt idx="11">
                    <c:v>5.63659E-05</c:v>
                  </c:pt>
                  <c:pt idx="12">
                    <c:v>9.21497E-05</c:v>
                  </c:pt>
                  <c:pt idx="13">
                    <c:v>2.84855E-05</c:v>
                  </c:pt>
                  <c:pt idx="14">
                    <c:v>3.87057E-05</c:v>
                  </c:pt>
                  <c:pt idx="15">
                    <c:v>3.81786E-05</c:v>
                  </c:pt>
                  <c:pt idx="16">
                    <c:v>3.22023E-05</c:v>
                  </c:pt>
                </c:numCache>
              </c:numRef>
            </c:minus>
            <c:noEndCap val="0"/>
          </c:errBars>
          <c:xVal>
            <c:numRef>
              <c:f>'Cs131-L. Glass'!$A$13:$A$29</c:f>
              <c:numCache>
                <c:ptCount val="1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0.38</c:v>
                </c:pt>
                <c:pt idx="10">
                  <c:v>0.42</c:v>
                </c:pt>
                <c:pt idx="11">
                  <c:v>0.46</c:v>
                </c:pt>
                <c:pt idx="12">
                  <c:v>0.5</c:v>
                </c:pt>
                <c:pt idx="13">
                  <c:v>0.54</c:v>
                </c:pt>
                <c:pt idx="14">
                  <c:v>0.58</c:v>
                </c:pt>
                <c:pt idx="15">
                  <c:v>0.62</c:v>
                </c:pt>
                <c:pt idx="16">
                  <c:v>0.65</c:v>
                </c:pt>
              </c:numCache>
            </c:numRef>
          </c:xVal>
          <c:yVal>
            <c:numRef>
              <c:f>'Cs131-L. Glass'!$B$13:$B$29</c:f>
              <c:numCache>
                <c:ptCount val="17"/>
                <c:pt idx="0">
                  <c:v>1</c:v>
                </c:pt>
                <c:pt idx="1">
                  <c:v>0.807677</c:v>
                </c:pt>
                <c:pt idx="2">
                  <c:v>0.553754</c:v>
                </c:pt>
                <c:pt idx="3">
                  <c:v>0.323823</c:v>
                </c:pt>
                <c:pt idx="4">
                  <c:v>0.163316</c:v>
                </c:pt>
                <c:pt idx="5">
                  <c:v>0.0836293</c:v>
                </c:pt>
                <c:pt idx="6">
                  <c:v>0.0479134</c:v>
                </c:pt>
                <c:pt idx="7">
                  <c:v>0.0290622</c:v>
                </c:pt>
                <c:pt idx="8">
                  <c:v>0.0172565</c:v>
                </c:pt>
                <c:pt idx="9">
                  <c:v>0.0079477</c:v>
                </c:pt>
                <c:pt idx="10">
                  <c:v>0.00489666</c:v>
                </c:pt>
                <c:pt idx="11">
                  <c:v>0.00283619</c:v>
                </c:pt>
                <c:pt idx="12">
                  <c:v>0.00161161</c:v>
                </c:pt>
                <c:pt idx="13">
                  <c:v>0.00109476</c:v>
                </c:pt>
                <c:pt idx="14">
                  <c:v>0.000674236</c:v>
                </c:pt>
                <c:pt idx="15">
                  <c:v>0.000387796</c:v>
                </c:pt>
                <c:pt idx="16">
                  <c:v>0.000351084</c:v>
                </c:pt>
              </c:numCache>
            </c:numRef>
          </c:yVal>
          <c:smooth val="0"/>
        </c:ser>
        <c:ser>
          <c:idx val="5"/>
          <c:order val="5"/>
          <c:tx>
            <c:v>Cs-131 Archer et al.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'Cs131-L. Glass'!$A$13:$A$29</c:f>
              <c:numCache>
                <c:ptCount val="1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0.38</c:v>
                </c:pt>
                <c:pt idx="10">
                  <c:v>0.42</c:v>
                </c:pt>
                <c:pt idx="11">
                  <c:v>0.46</c:v>
                </c:pt>
                <c:pt idx="12">
                  <c:v>0.5</c:v>
                </c:pt>
                <c:pt idx="13">
                  <c:v>0.54</c:v>
                </c:pt>
                <c:pt idx="14">
                  <c:v>0.58</c:v>
                </c:pt>
                <c:pt idx="15">
                  <c:v>0.62</c:v>
                </c:pt>
                <c:pt idx="16">
                  <c:v>0.65</c:v>
                </c:pt>
              </c:numCache>
            </c:numRef>
          </c:xVal>
          <c:yVal>
            <c:numRef>
              <c:f>'Cs131-L. Glass'!$D$13:$D$29</c:f>
              <c:numCache>
                <c:ptCount val="17"/>
                <c:pt idx="0">
                  <c:v>1</c:v>
                </c:pt>
                <c:pt idx="1">
                  <c:v>0.8077237221442083</c:v>
                </c:pt>
                <c:pt idx="2">
                  <c:v>0.5461610152077971</c:v>
                </c:pt>
                <c:pt idx="3">
                  <c:v>0.31996349576414135</c:v>
                </c:pt>
                <c:pt idx="4">
                  <c:v>0.16395756461169883</c:v>
                </c:pt>
                <c:pt idx="5">
                  <c:v>0.08401603241806235</c:v>
                </c:pt>
                <c:pt idx="6">
                  <c:v>0.04921151509461183</c:v>
                </c:pt>
                <c:pt idx="7">
                  <c:v>0.028825131920709048</c:v>
                </c:pt>
                <c:pt idx="8">
                  <c:v>0.016884020511232972</c:v>
                </c:pt>
                <c:pt idx="9">
                  <c:v>0.0075688992150841775</c:v>
                </c:pt>
                <c:pt idx="10">
                  <c:v>0.0044334038070134515</c:v>
                </c:pt>
                <c:pt idx="11">
                  <c:v>0.0025968200602896696</c:v>
                </c:pt>
                <c:pt idx="12">
                  <c:v>0.0015210602776257304</c:v>
                </c:pt>
                <c:pt idx="13">
                  <c:v>0.0008909452000739658</c:v>
                </c:pt>
                <c:pt idx="14">
                  <c:v>0.0005218618625514817</c:v>
                </c:pt>
                <c:pt idx="15">
                  <c:v>0.0003056751454108422</c:v>
                </c:pt>
                <c:pt idx="16">
                  <c:v>0.00020466263114134658</c:v>
                </c:pt>
              </c:numCache>
            </c:numRef>
          </c:yVal>
          <c:smooth val="0"/>
        </c:ser>
        <c:axId val="1315905"/>
        <c:axId val="11843146"/>
      </c:scatterChart>
      <c:val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latin typeface="Arial"/>
                    <a:ea typeface="Arial"/>
                    <a:cs typeface="Arial"/>
                  </a:rPr>
                  <a:t>lead-glass shielding barrier thickness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1843146"/>
        <c:crossesAt val="0.0001"/>
        <c:crossBetween val="midCat"/>
        <c:dispUnits/>
      </c:valAx>
      <c:valAx>
        <c:axId val="11843146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E+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950" b="0" i="0" u="none" baseline="0">
                <a:latin typeface="Arial"/>
                <a:ea typeface="Arial"/>
                <a:cs typeface="Arial"/>
              </a:defRPr>
            </a:pPr>
          </a:p>
        </c:txPr>
        <c:crossAx val="1315905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03575"/>
          <c:w val="0.30425"/>
          <c:h val="0.357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Co-60  /  Lead  Glass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00225"/>
          <c:w val="0.93875"/>
          <c:h val="0.94425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'Co60-L. Glass'!$C$13:$C$45</c:f>
                <c:numCache>
                  <c:ptCount val="17"/>
                  <c:pt idx="0">
                    <c:v>0</c:v>
                  </c:pt>
                  <c:pt idx="1">
                    <c:v>0.000852849</c:v>
                  </c:pt>
                  <c:pt idx="2">
                    <c:v>0.0010771</c:v>
                  </c:pt>
                  <c:pt idx="3">
                    <c:v>0.000652546</c:v>
                  </c:pt>
                  <c:pt idx="4">
                    <c:v>0.000250663</c:v>
                  </c:pt>
                  <c:pt idx="5">
                    <c:v>0.000364917</c:v>
                  </c:pt>
                  <c:pt idx="6">
                    <c:v>0.000387844</c:v>
                  </c:pt>
                  <c:pt idx="7">
                    <c:v>0.000214693</c:v>
                  </c:pt>
                  <c:pt idx="8">
                    <c:v>0.000157265</c:v>
                  </c:pt>
                  <c:pt idx="9">
                    <c:v>0.000149756</c:v>
                  </c:pt>
                  <c:pt idx="10">
                    <c:v>7.15146E-05</c:v>
                  </c:pt>
                  <c:pt idx="11">
                    <c:v>5.66051E-05</c:v>
                  </c:pt>
                  <c:pt idx="12">
                    <c:v>3.96009E-05</c:v>
                  </c:pt>
                  <c:pt idx="13">
                    <c:v>3.47275E-05</c:v>
                  </c:pt>
                  <c:pt idx="14">
                    <c:v>1.63419E-05</c:v>
                  </c:pt>
                  <c:pt idx="15">
                    <c:v>1.70589E-05</c:v>
                  </c:pt>
                  <c:pt idx="16">
                    <c:v>1.3977E-05</c:v>
                  </c:pt>
                </c:numCache>
              </c:numRef>
            </c:plus>
            <c:minus>
              <c:numRef>
                <c:f>'Co60-L. Glass'!$C$13:$C$45</c:f>
                <c:numCache>
                  <c:ptCount val="17"/>
                  <c:pt idx="0">
                    <c:v>0</c:v>
                  </c:pt>
                  <c:pt idx="1">
                    <c:v>0.000852849</c:v>
                  </c:pt>
                  <c:pt idx="2">
                    <c:v>0.0010771</c:v>
                  </c:pt>
                  <c:pt idx="3">
                    <c:v>0.000652546</c:v>
                  </c:pt>
                  <c:pt idx="4">
                    <c:v>0.000250663</c:v>
                  </c:pt>
                  <c:pt idx="5">
                    <c:v>0.000364917</c:v>
                  </c:pt>
                  <c:pt idx="6">
                    <c:v>0.000387844</c:v>
                  </c:pt>
                  <c:pt idx="7">
                    <c:v>0.000214693</c:v>
                  </c:pt>
                  <c:pt idx="8">
                    <c:v>0.000157265</c:v>
                  </c:pt>
                  <c:pt idx="9">
                    <c:v>0.000149756</c:v>
                  </c:pt>
                  <c:pt idx="10">
                    <c:v>7.15146E-05</c:v>
                  </c:pt>
                  <c:pt idx="11">
                    <c:v>5.66051E-05</c:v>
                  </c:pt>
                  <c:pt idx="12">
                    <c:v>3.96009E-05</c:v>
                  </c:pt>
                  <c:pt idx="13">
                    <c:v>3.47275E-05</c:v>
                  </c:pt>
                  <c:pt idx="14">
                    <c:v>1.63419E-05</c:v>
                  </c:pt>
                  <c:pt idx="15">
                    <c:v>1.70589E-05</c:v>
                  </c:pt>
                  <c:pt idx="16">
                    <c:v>1.3977E-05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'Co60-L. Glass'!$A$13:$A$29</c:f>
              <c:numCache/>
            </c:numRef>
          </c:xVal>
          <c:yVal>
            <c:numRef>
              <c:f>'Co60-L. Glass'!$B$13:$B$29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'Co60-L. Glass'!$A$13:$A$29</c:f>
              <c:numCache/>
            </c:numRef>
          </c:xVal>
          <c:yVal>
            <c:numRef>
              <c:f>'Co60-L. Glass'!$D$13:$D$29</c:f>
              <c:numCache/>
            </c:numRef>
          </c:yVal>
          <c:smooth val="0"/>
        </c:ser>
        <c:axId val="22153195"/>
        <c:axId val="65161028"/>
      </c:scatterChart>
      <c:valAx>
        <c:axId val="22153195"/>
        <c:scaling>
          <c:orientation val="minMax"/>
          <c:max val="3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161028"/>
        <c:crossesAt val="1E-07"/>
        <c:crossBetween val="midCat"/>
        <c:dispUnits/>
      </c:valAx>
      <c:valAx>
        <c:axId val="65161028"/>
        <c:scaling>
          <c:logBase val="10"/>
          <c:orientation val="minMax"/>
          <c:max val="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-0.003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1531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Pd-103  /  Lead  Glass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0225"/>
          <c:w val="0.93675"/>
          <c:h val="0.93675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'Pd103-L. Glass'!$C$14:$C$29</c:f>
                <c:numCache>
                  <c:ptCount val="16"/>
                  <c:pt idx="0">
                    <c:v>0.000801605</c:v>
                  </c:pt>
                  <c:pt idx="1">
                    <c:v>0.000626869</c:v>
                  </c:pt>
                  <c:pt idx="2">
                    <c:v>0.000864486</c:v>
                  </c:pt>
                  <c:pt idx="3">
                    <c:v>0.000631193</c:v>
                  </c:pt>
                  <c:pt idx="4">
                    <c:v>0.000160223</c:v>
                  </c:pt>
                  <c:pt idx="5">
                    <c:v>0.000328093</c:v>
                  </c:pt>
                  <c:pt idx="6">
                    <c:v>0.000167144</c:v>
                  </c:pt>
                  <c:pt idx="7">
                    <c:v>0.000247526</c:v>
                  </c:pt>
                  <c:pt idx="8">
                    <c:v>0.000160176</c:v>
                  </c:pt>
                  <c:pt idx="9">
                    <c:v>9.74596E-05</c:v>
                  </c:pt>
                  <c:pt idx="10">
                    <c:v>0.000100371</c:v>
                  </c:pt>
                  <c:pt idx="11">
                    <c:v>1.39213E-05</c:v>
                  </c:pt>
                  <c:pt idx="12">
                    <c:v>2.13815E-05</c:v>
                  </c:pt>
                  <c:pt idx="13">
                    <c:v>2.41813E-05</c:v>
                  </c:pt>
                  <c:pt idx="14">
                    <c:v>2.1922E-05</c:v>
                  </c:pt>
                  <c:pt idx="15">
                    <c:v>2.64438E-05</c:v>
                  </c:pt>
                </c:numCache>
              </c:numRef>
            </c:plus>
            <c:minus>
              <c:numRef>
                <c:f>'Pd103-L. Glass'!$C$14:$C$29</c:f>
                <c:numCache>
                  <c:ptCount val="16"/>
                  <c:pt idx="0">
                    <c:v>0.000801605</c:v>
                  </c:pt>
                  <c:pt idx="1">
                    <c:v>0.000626869</c:v>
                  </c:pt>
                  <c:pt idx="2">
                    <c:v>0.000864486</c:v>
                  </c:pt>
                  <c:pt idx="3">
                    <c:v>0.000631193</c:v>
                  </c:pt>
                  <c:pt idx="4">
                    <c:v>0.000160223</c:v>
                  </c:pt>
                  <c:pt idx="5">
                    <c:v>0.000328093</c:v>
                  </c:pt>
                  <c:pt idx="6">
                    <c:v>0.000167144</c:v>
                  </c:pt>
                  <c:pt idx="7">
                    <c:v>0.000247526</c:v>
                  </c:pt>
                  <c:pt idx="8">
                    <c:v>0.000160176</c:v>
                  </c:pt>
                  <c:pt idx="9">
                    <c:v>9.74596E-05</c:v>
                  </c:pt>
                  <c:pt idx="10">
                    <c:v>0.000100371</c:v>
                  </c:pt>
                  <c:pt idx="11">
                    <c:v>1.39213E-05</c:v>
                  </c:pt>
                  <c:pt idx="12">
                    <c:v>2.13815E-05</c:v>
                  </c:pt>
                  <c:pt idx="13">
                    <c:v>2.41813E-05</c:v>
                  </c:pt>
                  <c:pt idx="14">
                    <c:v>2.1922E-05</c:v>
                  </c:pt>
                  <c:pt idx="15">
                    <c:v>2.64438E-05</c:v>
                  </c:pt>
                </c:numCache>
              </c:numRef>
            </c:minus>
            <c:noEndCap val="1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'Pd103-L. Glass'!$A$13:$A$29</c:f>
              <c:numCache/>
            </c:numRef>
          </c:xVal>
          <c:yVal>
            <c:numRef>
              <c:f>'Pd103-L. Glass'!$B$13:$B$29</c:f>
              <c:numCache/>
            </c:numRef>
          </c:yVal>
          <c:smooth val="0"/>
        </c:ser>
        <c:ser>
          <c:idx val="2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'Pd103-L. Glass'!$A$13:$A$29</c:f>
              <c:numCache/>
            </c:numRef>
          </c:xVal>
          <c:yVal>
            <c:numRef>
              <c:f>'Pd103-L. Glass'!$D$13:$D$29</c:f>
              <c:numCache/>
            </c:numRef>
          </c:yVal>
          <c:smooth val="0"/>
        </c:ser>
        <c:axId val="39479451"/>
        <c:axId val="19770740"/>
      </c:scatterChart>
      <c:valAx>
        <c:axId val="39479451"/>
        <c:scaling>
          <c:orientation val="minMax"/>
          <c:max val="0.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770740"/>
        <c:crossesAt val="1E-07"/>
        <c:crossBetween val="midCat"/>
        <c:dispUnits/>
      </c:valAx>
      <c:valAx>
        <c:axId val="19770740"/>
        <c:scaling>
          <c:logBase val="10"/>
          <c:orientation val="minMax"/>
          <c:max val="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7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4794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5"/>
          <c:y val="0.2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I-125  /  Lead  Glass 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75"/>
          <c:y val="0.00225"/>
          <c:w val="0.96825"/>
          <c:h val="0.95525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'I125-L. Glass'!$C$13:$C$45</c:f>
                <c:numCache>
                  <c:ptCount val="17"/>
                  <c:pt idx="0">
                    <c:v>0</c:v>
                  </c:pt>
                  <c:pt idx="1">
                    <c:v>0.00115319</c:v>
                  </c:pt>
                  <c:pt idx="2">
                    <c:v>0.000580021</c:v>
                  </c:pt>
                  <c:pt idx="3">
                    <c:v>0.00146153</c:v>
                  </c:pt>
                  <c:pt idx="4">
                    <c:v>0.000311668</c:v>
                  </c:pt>
                  <c:pt idx="5">
                    <c:v>0.000515774</c:v>
                  </c:pt>
                  <c:pt idx="6">
                    <c:v>0.000280033</c:v>
                  </c:pt>
                  <c:pt idx="7">
                    <c:v>0.000236853</c:v>
                  </c:pt>
                  <c:pt idx="8">
                    <c:v>0.000105396</c:v>
                  </c:pt>
                  <c:pt idx="9">
                    <c:v>5.36345E-05</c:v>
                  </c:pt>
                  <c:pt idx="10">
                    <c:v>0.0001179</c:v>
                  </c:pt>
                  <c:pt idx="11">
                    <c:v>9.22153E-05</c:v>
                  </c:pt>
                  <c:pt idx="12">
                    <c:v>7.79884E-05</c:v>
                  </c:pt>
                  <c:pt idx="13">
                    <c:v>2.45238E-05</c:v>
                  </c:pt>
                  <c:pt idx="14">
                    <c:v>2.97587E-05</c:v>
                  </c:pt>
                  <c:pt idx="15">
                    <c:v>5.16128E-05</c:v>
                  </c:pt>
                  <c:pt idx="16">
                    <c:v>2.43704E-05</c:v>
                  </c:pt>
                </c:numCache>
              </c:numRef>
            </c:plus>
            <c:minus>
              <c:numRef>
                <c:f>'I125-L. Glass'!$C$13:$C$45</c:f>
                <c:numCache>
                  <c:ptCount val="17"/>
                  <c:pt idx="0">
                    <c:v>0</c:v>
                  </c:pt>
                  <c:pt idx="1">
                    <c:v>0.00115319</c:v>
                  </c:pt>
                  <c:pt idx="2">
                    <c:v>0.000580021</c:v>
                  </c:pt>
                  <c:pt idx="3">
                    <c:v>0.00146153</c:v>
                  </c:pt>
                  <c:pt idx="4">
                    <c:v>0.000311668</c:v>
                  </c:pt>
                  <c:pt idx="5">
                    <c:v>0.000515774</c:v>
                  </c:pt>
                  <c:pt idx="6">
                    <c:v>0.000280033</c:v>
                  </c:pt>
                  <c:pt idx="7">
                    <c:v>0.000236853</c:v>
                  </c:pt>
                  <c:pt idx="8">
                    <c:v>0.000105396</c:v>
                  </c:pt>
                  <c:pt idx="9">
                    <c:v>5.36345E-05</c:v>
                  </c:pt>
                  <c:pt idx="10">
                    <c:v>0.0001179</c:v>
                  </c:pt>
                  <c:pt idx="11">
                    <c:v>9.22153E-05</c:v>
                  </c:pt>
                  <c:pt idx="12">
                    <c:v>7.79884E-05</c:v>
                  </c:pt>
                  <c:pt idx="13">
                    <c:v>2.45238E-05</c:v>
                  </c:pt>
                  <c:pt idx="14">
                    <c:v>2.97587E-05</c:v>
                  </c:pt>
                  <c:pt idx="15">
                    <c:v>5.16128E-05</c:v>
                  </c:pt>
                  <c:pt idx="16">
                    <c:v>2.43704E-05</c:v>
                  </c:pt>
                </c:numCache>
              </c:numRef>
            </c:minus>
            <c:noEndCap val="1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'I125-L. Glass'!$A$13:$A$29</c:f>
              <c:numCache/>
            </c:numRef>
          </c:xVal>
          <c:yVal>
            <c:numRef>
              <c:f>'I125-L. Glass'!$B$13:$B$29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'I125-L. Glass'!$A$13:$A$29</c:f>
              <c:numCache/>
            </c:numRef>
          </c:xVal>
          <c:yVal>
            <c:numRef>
              <c:f>'I125-L. Glass'!$D$13:$D$29</c:f>
              <c:numCache/>
            </c:numRef>
          </c:yVal>
          <c:smooth val="0"/>
        </c:ser>
        <c:axId val="43718933"/>
        <c:axId val="57926078"/>
      </c:scatterChart>
      <c:valAx>
        <c:axId val="43718933"/>
        <c:scaling>
          <c:orientation val="minMax"/>
          <c:max val="0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926078"/>
        <c:crossesAt val="1E-07"/>
        <c:crossBetween val="midCat"/>
        <c:dispUnits/>
        <c:minorUnit val="0.05"/>
      </c:valAx>
      <c:valAx>
        <c:axId val="57926078"/>
        <c:scaling>
          <c:logBase val="10"/>
          <c:orientation val="minMax"/>
          <c:max val="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0.0055"/>
              <c:y val="0.059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7189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5"/>
          <c:y val="0.2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Cs-131  / Lead  Glass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75"/>
          <c:y val="0.00225"/>
          <c:w val="0.97325"/>
          <c:h val="0.94275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'Cs131-L. Glass'!$C$13:$C$49</c:f>
                <c:numCache>
                  <c:ptCount val="37"/>
                  <c:pt idx="0">
                    <c:v>0</c:v>
                  </c:pt>
                  <c:pt idx="1">
                    <c:v>0.000983405</c:v>
                  </c:pt>
                  <c:pt idx="2">
                    <c:v>0.00197248</c:v>
                  </c:pt>
                  <c:pt idx="3">
                    <c:v>0.00113407</c:v>
                  </c:pt>
                  <c:pt idx="4">
                    <c:v>0.000628783</c:v>
                  </c:pt>
                  <c:pt idx="5">
                    <c:v>0.00015573</c:v>
                  </c:pt>
                  <c:pt idx="6">
                    <c:v>0.000196519</c:v>
                  </c:pt>
                  <c:pt idx="7">
                    <c:v>0.000337711</c:v>
                  </c:pt>
                  <c:pt idx="8">
                    <c:v>0.000167174</c:v>
                  </c:pt>
                  <c:pt idx="9">
                    <c:v>0.000137698</c:v>
                  </c:pt>
                  <c:pt idx="10">
                    <c:v>7.90532E-05</c:v>
                  </c:pt>
                  <c:pt idx="11">
                    <c:v>5.63659E-05</c:v>
                  </c:pt>
                  <c:pt idx="12">
                    <c:v>9.21497E-05</c:v>
                  </c:pt>
                  <c:pt idx="13">
                    <c:v>2.84855E-05</c:v>
                  </c:pt>
                  <c:pt idx="14">
                    <c:v>3.87057E-05</c:v>
                  </c:pt>
                  <c:pt idx="15">
                    <c:v>3.81786E-05</c:v>
                  </c:pt>
                  <c:pt idx="16">
                    <c:v>3.22023E-05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</c:numCache>
              </c:numRef>
            </c:plus>
            <c:minus>
              <c:numRef>
                <c:f>'Cs131-L. Glass'!$C$13:$C$49</c:f>
                <c:numCache>
                  <c:ptCount val="37"/>
                  <c:pt idx="0">
                    <c:v>0</c:v>
                  </c:pt>
                  <c:pt idx="1">
                    <c:v>0.000983405</c:v>
                  </c:pt>
                  <c:pt idx="2">
                    <c:v>0.00197248</c:v>
                  </c:pt>
                  <c:pt idx="3">
                    <c:v>0.00113407</c:v>
                  </c:pt>
                  <c:pt idx="4">
                    <c:v>0.000628783</c:v>
                  </c:pt>
                  <c:pt idx="5">
                    <c:v>0.00015573</c:v>
                  </c:pt>
                  <c:pt idx="6">
                    <c:v>0.000196519</c:v>
                  </c:pt>
                  <c:pt idx="7">
                    <c:v>0.000337711</c:v>
                  </c:pt>
                  <c:pt idx="8">
                    <c:v>0.000167174</c:v>
                  </c:pt>
                  <c:pt idx="9">
                    <c:v>0.000137698</c:v>
                  </c:pt>
                  <c:pt idx="10">
                    <c:v>7.90532E-05</c:v>
                  </c:pt>
                  <c:pt idx="11">
                    <c:v>5.63659E-05</c:v>
                  </c:pt>
                  <c:pt idx="12">
                    <c:v>9.21497E-05</c:v>
                  </c:pt>
                  <c:pt idx="13">
                    <c:v>2.84855E-05</c:v>
                  </c:pt>
                  <c:pt idx="14">
                    <c:v>3.87057E-05</c:v>
                  </c:pt>
                  <c:pt idx="15">
                    <c:v>3.81786E-05</c:v>
                  </c:pt>
                  <c:pt idx="16">
                    <c:v>3.22023E-05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'Cs131-L. Glass'!$A$13:$A$49</c:f>
              <c:numCache/>
            </c:numRef>
          </c:xVal>
          <c:yVal>
            <c:numRef>
              <c:f>'Cs131-L. Glass'!$B$13:$B$49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'Cs131-L. Glass'!$A$13:$A$29</c:f>
              <c:numCache/>
            </c:numRef>
          </c:xVal>
          <c:yVal>
            <c:numRef>
              <c:f>'Cs131-L. Glass'!$D$13:$D$29</c:f>
              <c:numCache/>
            </c:numRef>
          </c:yVal>
          <c:smooth val="0"/>
        </c:ser>
        <c:axId val="51572655"/>
        <c:axId val="61500712"/>
      </c:scatterChart>
      <c:valAx>
        <c:axId val="51572655"/>
        <c:scaling>
          <c:orientation val="minMax"/>
          <c:max val="0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3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500712"/>
        <c:crossesAt val="1E-07"/>
        <c:crossBetween val="midCat"/>
        <c:dispUnits/>
        <c:minorUnit val="0.05"/>
      </c:valAx>
      <c:valAx>
        <c:axId val="61500712"/>
        <c:scaling>
          <c:logBase val="10"/>
          <c:orientation val="minMax"/>
          <c:max val="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0.0055"/>
              <c:y val="0.05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5726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75"/>
          <c:y val="0.1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Tm-170  / Lead  Glass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00225"/>
          <c:w val="0.953"/>
          <c:h val="0.94175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'Tm170-L. Glass'!$C$13:$C$49</c:f>
                <c:numCache>
                  <c:ptCount val="37"/>
                  <c:pt idx="0">
                    <c:v>0</c:v>
                  </c:pt>
                  <c:pt idx="1">
                    <c:v>0.00186653</c:v>
                  </c:pt>
                  <c:pt idx="2">
                    <c:v>0.00143853</c:v>
                  </c:pt>
                  <c:pt idx="3">
                    <c:v>0.000599278</c:v>
                  </c:pt>
                  <c:pt idx="4">
                    <c:v>0.000999265</c:v>
                  </c:pt>
                  <c:pt idx="5">
                    <c:v>0.000371332</c:v>
                  </c:pt>
                  <c:pt idx="6">
                    <c:v>0.000240578</c:v>
                  </c:pt>
                  <c:pt idx="7">
                    <c:v>0.000271667</c:v>
                  </c:pt>
                  <c:pt idx="8">
                    <c:v>8.40779E-05</c:v>
                  </c:pt>
                  <c:pt idx="9">
                    <c:v>0.00016655</c:v>
                  </c:pt>
                  <c:pt idx="10">
                    <c:v>0.000128701</c:v>
                  </c:pt>
                  <c:pt idx="11">
                    <c:v>0.000103763</c:v>
                  </c:pt>
                  <c:pt idx="12">
                    <c:v>8.96613E-05</c:v>
                  </c:pt>
                  <c:pt idx="13">
                    <c:v>5.50558E-05</c:v>
                  </c:pt>
                  <c:pt idx="14">
                    <c:v>2.67174E-05</c:v>
                  </c:pt>
                  <c:pt idx="15">
                    <c:v>3.86915E-05</c:v>
                  </c:pt>
                  <c:pt idx="16">
                    <c:v>1.39324E-05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</c:numCache>
              </c:numRef>
            </c:plus>
            <c:minus>
              <c:numRef>
                <c:f>'Tm170-L. Glass'!$C$13:$C$49</c:f>
                <c:numCache>
                  <c:ptCount val="37"/>
                  <c:pt idx="0">
                    <c:v>0</c:v>
                  </c:pt>
                  <c:pt idx="1">
                    <c:v>0.00186653</c:v>
                  </c:pt>
                  <c:pt idx="2">
                    <c:v>0.00143853</c:v>
                  </c:pt>
                  <c:pt idx="3">
                    <c:v>0.000599278</c:v>
                  </c:pt>
                  <c:pt idx="4">
                    <c:v>0.000999265</c:v>
                  </c:pt>
                  <c:pt idx="5">
                    <c:v>0.000371332</c:v>
                  </c:pt>
                  <c:pt idx="6">
                    <c:v>0.000240578</c:v>
                  </c:pt>
                  <c:pt idx="7">
                    <c:v>0.000271667</c:v>
                  </c:pt>
                  <c:pt idx="8">
                    <c:v>8.40779E-05</c:v>
                  </c:pt>
                  <c:pt idx="9">
                    <c:v>0.00016655</c:v>
                  </c:pt>
                  <c:pt idx="10">
                    <c:v>0.000128701</c:v>
                  </c:pt>
                  <c:pt idx="11">
                    <c:v>0.000103763</c:v>
                  </c:pt>
                  <c:pt idx="12">
                    <c:v>8.96613E-05</c:v>
                  </c:pt>
                  <c:pt idx="13">
                    <c:v>5.50558E-05</c:v>
                  </c:pt>
                  <c:pt idx="14">
                    <c:v>2.67174E-05</c:v>
                  </c:pt>
                  <c:pt idx="15">
                    <c:v>3.86915E-05</c:v>
                  </c:pt>
                  <c:pt idx="16">
                    <c:v>1.39324E-05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'Tm170-L. Glass'!$A$13:$A$49</c:f>
              <c:numCache/>
            </c:numRef>
          </c:xVal>
          <c:yVal>
            <c:numRef>
              <c:f>'Tm170-L. Glass'!$B$13:$B$49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'Tm170-L. Glass'!$A$13:$A$29</c:f>
              <c:numCache/>
            </c:numRef>
          </c:xVal>
          <c:yVal>
            <c:numRef>
              <c:f>'Tm170-L. Glass'!$D$13:$D$29</c:f>
              <c:numCache/>
            </c:numRef>
          </c:yVal>
          <c:smooth val="0"/>
        </c:ser>
        <c:axId val="16635497"/>
        <c:axId val="15501746"/>
      </c:scatterChart>
      <c:val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501746"/>
        <c:crossesAt val="1E-07"/>
        <c:crossBetween val="midCat"/>
        <c:dispUnits/>
      </c:valAx>
      <c:valAx>
        <c:axId val="1550174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0.000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6354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75"/>
          <c:y val="0.1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Yb-169  /  Lead  Glass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35"/>
          <c:y val="0.00225"/>
          <c:w val="0.9765"/>
          <c:h val="0.938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'Yb169-L. Glass'!$C$13:$C$29</c:f>
                <c:numCache>
                  <c:ptCount val="17"/>
                  <c:pt idx="0">
                    <c:v>0</c:v>
                  </c:pt>
                  <c:pt idx="1">
                    <c:v>0.00279896</c:v>
                  </c:pt>
                  <c:pt idx="2">
                    <c:v>0.00126158</c:v>
                  </c:pt>
                  <c:pt idx="3">
                    <c:v>0.00126407</c:v>
                  </c:pt>
                  <c:pt idx="4">
                    <c:v>0.000529713</c:v>
                  </c:pt>
                  <c:pt idx="5">
                    <c:v>0.000505545</c:v>
                  </c:pt>
                  <c:pt idx="6">
                    <c:v>0.000727273</c:v>
                  </c:pt>
                  <c:pt idx="7">
                    <c:v>0.000338527</c:v>
                  </c:pt>
                  <c:pt idx="8">
                    <c:v>0.000296063</c:v>
                  </c:pt>
                  <c:pt idx="9">
                    <c:v>0.000222127</c:v>
                  </c:pt>
                  <c:pt idx="10">
                    <c:v>0.00018943</c:v>
                  </c:pt>
                  <c:pt idx="11">
                    <c:v>0.000134879</c:v>
                  </c:pt>
                  <c:pt idx="12">
                    <c:v>0.000106437</c:v>
                  </c:pt>
                  <c:pt idx="13">
                    <c:v>4.82675E-05</c:v>
                  </c:pt>
                  <c:pt idx="14">
                    <c:v>8.08004E-05</c:v>
                  </c:pt>
                  <c:pt idx="15">
                    <c:v>4.00416E-05</c:v>
                  </c:pt>
                  <c:pt idx="16">
                    <c:v>2.98592E-05</c:v>
                  </c:pt>
                </c:numCache>
              </c:numRef>
            </c:plus>
            <c:minus>
              <c:numRef>
                <c:f>'Yb169-L. Glass'!$C$13:$C$29</c:f>
                <c:numCache>
                  <c:ptCount val="17"/>
                  <c:pt idx="0">
                    <c:v>0</c:v>
                  </c:pt>
                  <c:pt idx="1">
                    <c:v>0.00279896</c:v>
                  </c:pt>
                  <c:pt idx="2">
                    <c:v>0.00126158</c:v>
                  </c:pt>
                  <c:pt idx="3">
                    <c:v>0.00126407</c:v>
                  </c:pt>
                  <c:pt idx="4">
                    <c:v>0.000529713</c:v>
                  </c:pt>
                  <c:pt idx="5">
                    <c:v>0.000505545</c:v>
                  </c:pt>
                  <c:pt idx="6">
                    <c:v>0.000727273</c:v>
                  </c:pt>
                  <c:pt idx="7">
                    <c:v>0.000338527</c:v>
                  </c:pt>
                  <c:pt idx="8">
                    <c:v>0.000296063</c:v>
                  </c:pt>
                  <c:pt idx="9">
                    <c:v>0.000222127</c:v>
                  </c:pt>
                  <c:pt idx="10">
                    <c:v>0.00018943</c:v>
                  </c:pt>
                  <c:pt idx="11">
                    <c:v>0.000134879</c:v>
                  </c:pt>
                  <c:pt idx="12">
                    <c:v>0.000106437</c:v>
                  </c:pt>
                  <c:pt idx="13">
                    <c:v>4.82675E-05</c:v>
                  </c:pt>
                  <c:pt idx="14">
                    <c:v>8.08004E-05</c:v>
                  </c:pt>
                  <c:pt idx="15">
                    <c:v>4.00416E-05</c:v>
                  </c:pt>
                  <c:pt idx="16">
                    <c:v>2.98592E-05</c:v>
                  </c:pt>
                </c:numCache>
              </c:numRef>
            </c:minus>
            <c:noEndCap val="1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'Yb169-L. Glass'!$A$13:$A$29</c:f>
              <c:numCache/>
            </c:numRef>
          </c:xVal>
          <c:yVal>
            <c:numRef>
              <c:f>'Yb169-L. Glass'!$B$13:$B$29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'Yb169-L. Glass'!$A$13:$A$29</c:f>
              <c:numCache/>
            </c:numRef>
          </c:xVal>
          <c:yVal>
            <c:numRef>
              <c:f>'Yb169-L. Glass'!$D$13:$D$29</c:f>
              <c:numCache/>
            </c:numRef>
          </c:yVal>
          <c:smooth val="0"/>
        </c:ser>
        <c:axId val="5297987"/>
        <c:axId val="47681884"/>
      </c:scatterChart>
      <c:valAx>
        <c:axId val="529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681884"/>
        <c:crossesAt val="1E-07"/>
        <c:crossBetween val="midCat"/>
        <c:dispUnits/>
      </c:valAx>
      <c:valAx>
        <c:axId val="47681884"/>
        <c:scaling>
          <c:logBase val="10"/>
          <c:orientation val="minMax"/>
          <c:max val="1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0.00775"/>
              <c:y val="0.06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979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21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Ir-192  /  Lead  Glass 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00225"/>
          <c:w val="0.967"/>
          <c:h val="0.937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'Ir192-L. Glass'!$C$13:$C$29</c:f>
                <c:numCache>
                  <c:ptCount val="17"/>
                  <c:pt idx="0">
                    <c:v>0</c:v>
                  </c:pt>
                  <c:pt idx="1">
                    <c:v>0.000257901</c:v>
                  </c:pt>
                  <c:pt idx="2">
                    <c:v>0.00114404</c:v>
                  </c:pt>
                  <c:pt idx="3">
                    <c:v>0.00125049</c:v>
                  </c:pt>
                  <c:pt idx="4">
                    <c:v>0.000791961</c:v>
                  </c:pt>
                  <c:pt idx="5">
                    <c:v>0.000446441</c:v>
                  </c:pt>
                  <c:pt idx="6">
                    <c:v>0.000430851</c:v>
                  </c:pt>
                  <c:pt idx="7">
                    <c:v>0.00031803</c:v>
                  </c:pt>
                  <c:pt idx="8">
                    <c:v>0.00022952</c:v>
                  </c:pt>
                  <c:pt idx="9">
                    <c:v>0.000203707</c:v>
                  </c:pt>
                  <c:pt idx="10">
                    <c:v>7.97332E-05</c:v>
                  </c:pt>
                  <c:pt idx="11">
                    <c:v>0.000133963</c:v>
                  </c:pt>
                  <c:pt idx="12">
                    <c:v>4.99686E-05</c:v>
                  </c:pt>
                  <c:pt idx="13">
                    <c:v>4.89286E-05</c:v>
                  </c:pt>
                  <c:pt idx="14">
                    <c:v>3.88414E-05</c:v>
                  </c:pt>
                  <c:pt idx="15">
                    <c:v>2.70651E-05</c:v>
                  </c:pt>
                  <c:pt idx="16">
                    <c:v>2.26151E-05</c:v>
                  </c:pt>
                </c:numCache>
              </c:numRef>
            </c:plus>
            <c:minus>
              <c:numRef>
                <c:f>'Ir192-L. Glass'!$C$13:$C$29</c:f>
                <c:numCache>
                  <c:ptCount val="17"/>
                  <c:pt idx="0">
                    <c:v>0</c:v>
                  </c:pt>
                  <c:pt idx="1">
                    <c:v>0.000257901</c:v>
                  </c:pt>
                  <c:pt idx="2">
                    <c:v>0.00114404</c:v>
                  </c:pt>
                  <c:pt idx="3">
                    <c:v>0.00125049</c:v>
                  </c:pt>
                  <c:pt idx="4">
                    <c:v>0.000791961</c:v>
                  </c:pt>
                  <c:pt idx="5">
                    <c:v>0.000446441</c:v>
                  </c:pt>
                  <c:pt idx="6">
                    <c:v>0.000430851</c:v>
                  </c:pt>
                  <c:pt idx="7">
                    <c:v>0.00031803</c:v>
                  </c:pt>
                  <c:pt idx="8">
                    <c:v>0.00022952</c:v>
                  </c:pt>
                  <c:pt idx="9">
                    <c:v>0.000203707</c:v>
                  </c:pt>
                  <c:pt idx="10">
                    <c:v>7.97332E-05</c:v>
                  </c:pt>
                  <c:pt idx="11">
                    <c:v>0.000133963</c:v>
                  </c:pt>
                  <c:pt idx="12">
                    <c:v>4.99686E-05</c:v>
                  </c:pt>
                  <c:pt idx="13">
                    <c:v>4.89286E-05</c:v>
                  </c:pt>
                  <c:pt idx="14">
                    <c:v>3.88414E-05</c:v>
                  </c:pt>
                  <c:pt idx="15">
                    <c:v>2.70651E-05</c:v>
                  </c:pt>
                  <c:pt idx="16">
                    <c:v>2.26151E-05</c:v>
                  </c:pt>
                </c:numCache>
              </c:numRef>
            </c:minus>
            <c:noEndCap val="1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'Ir192-L. Glass'!$A$13:$A$29</c:f>
              <c:numCache/>
            </c:numRef>
          </c:xVal>
          <c:yVal>
            <c:numRef>
              <c:f>'Ir192-L. Glass'!$B$13:$B$29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'Ir192-L. Glass'!$A$13:$A$29</c:f>
              <c:numCache/>
            </c:numRef>
          </c:xVal>
          <c:yVal>
            <c:numRef>
              <c:f>'Ir192-L. Glass'!$D$13:$D$29</c:f>
              <c:numCache/>
            </c:numRef>
          </c:yVal>
          <c:smooth val="0"/>
        </c:ser>
        <c:axId val="26483773"/>
        <c:axId val="37027366"/>
      </c:scatterChart>
      <c:valAx>
        <c:axId val="26483773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027366"/>
        <c:crossesAt val="1E-07"/>
        <c:crossBetween val="midCat"/>
        <c:dispUnits/>
      </c:valAx>
      <c:valAx>
        <c:axId val="3702736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0.00675"/>
              <c:y val="0.07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4837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222"/>
          <c:w val="0.23625"/>
          <c:h val="0.12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Au-198  /  Lead  Glass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75"/>
          <c:y val="0.00225"/>
          <c:w val="0.96325"/>
          <c:h val="0.944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'Au198-L. Glass'!$C$13:$C$49</c:f>
                <c:numCache>
                  <c:ptCount val="17"/>
                  <c:pt idx="0">
                    <c:v>0</c:v>
                  </c:pt>
                  <c:pt idx="1">
                    <c:v>0.000973764</c:v>
                  </c:pt>
                  <c:pt idx="2">
                    <c:v>0.000829367</c:v>
                  </c:pt>
                  <c:pt idx="3">
                    <c:v>0.00093116</c:v>
                  </c:pt>
                  <c:pt idx="4">
                    <c:v>0.00039962</c:v>
                  </c:pt>
                  <c:pt idx="5">
                    <c:v>0.000485238</c:v>
                  </c:pt>
                  <c:pt idx="6">
                    <c:v>0.000118783</c:v>
                  </c:pt>
                  <c:pt idx="7">
                    <c:v>0.000143257</c:v>
                  </c:pt>
                  <c:pt idx="8">
                    <c:v>0.000173483</c:v>
                  </c:pt>
                  <c:pt idx="9">
                    <c:v>0.000125042</c:v>
                  </c:pt>
                  <c:pt idx="10">
                    <c:v>0.000121084</c:v>
                  </c:pt>
                  <c:pt idx="11">
                    <c:v>9.20646E-05</c:v>
                  </c:pt>
                  <c:pt idx="12">
                    <c:v>7.89642E-05</c:v>
                  </c:pt>
                  <c:pt idx="13">
                    <c:v>2.66322E-05</c:v>
                  </c:pt>
                  <c:pt idx="14">
                    <c:v>3.63376E-05</c:v>
                  </c:pt>
                  <c:pt idx="15">
                    <c:v>2.26822E-05</c:v>
                  </c:pt>
                  <c:pt idx="16">
                    <c:v>2.97051E-05</c:v>
                  </c:pt>
                </c:numCache>
              </c:numRef>
            </c:plus>
            <c:minus>
              <c:numRef>
                <c:f>'Au198-L. Glass'!$C$13:$C$49</c:f>
                <c:numCache>
                  <c:ptCount val="17"/>
                  <c:pt idx="0">
                    <c:v>0</c:v>
                  </c:pt>
                  <c:pt idx="1">
                    <c:v>0.000973764</c:v>
                  </c:pt>
                  <c:pt idx="2">
                    <c:v>0.000829367</c:v>
                  </c:pt>
                  <c:pt idx="3">
                    <c:v>0.00093116</c:v>
                  </c:pt>
                  <c:pt idx="4">
                    <c:v>0.00039962</c:v>
                  </c:pt>
                  <c:pt idx="5">
                    <c:v>0.000485238</c:v>
                  </c:pt>
                  <c:pt idx="6">
                    <c:v>0.000118783</c:v>
                  </c:pt>
                  <c:pt idx="7">
                    <c:v>0.000143257</c:v>
                  </c:pt>
                  <c:pt idx="8">
                    <c:v>0.000173483</c:v>
                  </c:pt>
                  <c:pt idx="9">
                    <c:v>0.000125042</c:v>
                  </c:pt>
                  <c:pt idx="10">
                    <c:v>0.000121084</c:v>
                  </c:pt>
                  <c:pt idx="11">
                    <c:v>9.20646E-05</c:v>
                  </c:pt>
                  <c:pt idx="12">
                    <c:v>7.89642E-05</c:v>
                  </c:pt>
                  <c:pt idx="13">
                    <c:v>2.66322E-05</c:v>
                  </c:pt>
                  <c:pt idx="14">
                    <c:v>3.63376E-05</c:v>
                  </c:pt>
                  <c:pt idx="15">
                    <c:v>2.26822E-05</c:v>
                  </c:pt>
                  <c:pt idx="16">
                    <c:v>2.97051E-05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'Au198-L. Glass'!$A$13:$A$29</c:f>
              <c:numCache/>
            </c:numRef>
          </c:xVal>
          <c:yVal>
            <c:numRef>
              <c:f>'Au198-L. Glass'!$B$13:$B$29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'Au198-L. Glass'!$A$13:$A$29</c:f>
              <c:numCache/>
            </c:numRef>
          </c:xVal>
          <c:yVal>
            <c:numRef>
              <c:f>'Au198-L. Glass'!$D$13:$D$29</c:f>
              <c:numCache/>
            </c:numRef>
          </c:yVal>
          <c:smooth val="0"/>
        </c:ser>
        <c:axId val="64810839"/>
        <c:axId val="46426640"/>
      </c:scatterChart>
      <c:valAx>
        <c:axId val="64810839"/>
        <c:scaling>
          <c:orientation val="minMax"/>
          <c:max val="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426640"/>
        <c:crossesAt val="1E-07"/>
        <c:crossBetween val="midCat"/>
        <c:dispUnits/>
        <c:minorUnit val="5"/>
      </c:valAx>
      <c:valAx>
        <c:axId val="46426640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8108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5"/>
          <c:y val="0.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Cs-137  /  Lead  Glass</a:t>
            </a:r>
          </a:p>
        </c:rich>
      </c:tx>
      <c:layout>
        <c:manualLayout>
          <c:xMode val="factor"/>
          <c:yMode val="factor"/>
          <c:x val="0.25075"/>
          <c:y val="0.04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00225"/>
          <c:w val="0.953"/>
          <c:h val="0.946"/>
        </c:manualLayout>
      </c:layout>
      <c:scatterChart>
        <c:scatterStyle val="lineMarker"/>
        <c:varyColors val="0"/>
        <c:ser>
          <c:idx val="0"/>
          <c:order val="0"/>
          <c:tx>
            <c:v>Monte Carlo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'Cs137-L. Glass'!$C$13:$C$49</c:f>
                <c:numCache>
                  <c:ptCount val="17"/>
                  <c:pt idx="0">
                    <c:v>0</c:v>
                  </c:pt>
                  <c:pt idx="1">
                    <c:v>0.000823724</c:v>
                  </c:pt>
                  <c:pt idx="2">
                    <c:v>0.000685337</c:v>
                  </c:pt>
                  <c:pt idx="3">
                    <c:v>0.00064693</c:v>
                  </c:pt>
                  <c:pt idx="4">
                    <c:v>0.000628362</c:v>
                  </c:pt>
                  <c:pt idx="5">
                    <c:v>0.000458448</c:v>
                  </c:pt>
                  <c:pt idx="6">
                    <c:v>0.000522339</c:v>
                  </c:pt>
                  <c:pt idx="7">
                    <c:v>0.000313413</c:v>
                  </c:pt>
                  <c:pt idx="8">
                    <c:v>0.000179199</c:v>
                  </c:pt>
                  <c:pt idx="9">
                    <c:v>0.000156999</c:v>
                  </c:pt>
                  <c:pt idx="10">
                    <c:v>9.09275E-05</c:v>
                  </c:pt>
                  <c:pt idx="11">
                    <c:v>9.8493E-05</c:v>
                  </c:pt>
                  <c:pt idx="12">
                    <c:v>2.85661E-05</c:v>
                  </c:pt>
                  <c:pt idx="13">
                    <c:v>3.59626E-05</c:v>
                  </c:pt>
                  <c:pt idx="14">
                    <c:v>2.90106E-05</c:v>
                  </c:pt>
                  <c:pt idx="15">
                    <c:v>2.61449E-05</c:v>
                  </c:pt>
                  <c:pt idx="16">
                    <c:v>2.51694E-05</c:v>
                  </c:pt>
                </c:numCache>
              </c:numRef>
            </c:plus>
            <c:minus>
              <c:numRef>
                <c:f>'Cs137-L. Glass'!$C$13:$C$49</c:f>
                <c:numCache>
                  <c:ptCount val="17"/>
                  <c:pt idx="0">
                    <c:v>0</c:v>
                  </c:pt>
                  <c:pt idx="1">
                    <c:v>0.000823724</c:v>
                  </c:pt>
                  <c:pt idx="2">
                    <c:v>0.000685337</c:v>
                  </c:pt>
                  <c:pt idx="3">
                    <c:v>0.00064693</c:v>
                  </c:pt>
                  <c:pt idx="4">
                    <c:v>0.000628362</c:v>
                  </c:pt>
                  <c:pt idx="5">
                    <c:v>0.000458448</c:v>
                  </c:pt>
                  <c:pt idx="6">
                    <c:v>0.000522339</c:v>
                  </c:pt>
                  <c:pt idx="7">
                    <c:v>0.000313413</c:v>
                  </c:pt>
                  <c:pt idx="8">
                    <c:v>0.000179199</c:v>
                  </c:pt>
                  <c:pt idx="9">
                    <c:v>0.000156999</c:v>
                  </c:pt>
                  <c:pt idx="10">
                    <c:v>9.09275E-05</c:v>
                  </c:pt>
                  <c:pt idx="11">
                    <c:v>9.8493E-05</c:v>
                  </c:pt>
                  <c:pt idx="12">
                    <c:v>2.85661E-05</c:v>
                  </c:pt>
                  <c:pt idx="13">
                    <c:v>3.59626E-05</c:v>
                  </c:pt>
                  <c:pt idx="14">
                    <c:v>2.90106E-05</c:v>
                  </c:pt>
                  <c:pt idx="15">
                    <c:v>2.61449E-05</c:v>
                  </c:pt>
                  <c:pt idx="16">
                    <c:v>2.51694E-05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'Cs137-L. Glass'!$A$13:$A$29</c:f>
              <c:numCache/>
            </c:numRef>
          </c:xVal>
          <c:yVal>
            <c:numRef>
              <c:f>'Cs137-L. Glass'!$B$13:$B$29</c:f>
              <c:numCache/>
            </c:numRef>
          </c:yVal>
          <c:smooth val="0"/>
        </c:ser>
        <c:ser>
          <c:idx val="1"/>
          <c:order val="1"/>
          <c:tx>
            <c:v>Archer et al.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'Cs137-L. Glass'!$A$13:$A$29</c:f>
              <c:numCache/>
            </c:numRef>
          </c:xVal>
          <c:yVal>
            <c:numRef>
              <c:f>'Cs137-L. Glass'!$D$13:$D$29</c:f>
              <c:numCache/>
            </c:numRef>
          </c:yVal>
          <c:smooth val="0"/>
        </c:ser>
        <c:axId val="15186577"/>
        <c:axId val="2461466"/>
      </c:scatterChart>
      <c:valAx>
        <c:axId val="15186577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Thickness (mm)</a:t>
                </a:r>
              </a:p>
            </c:rich>
          </c:tx>
          <c:layout>
            <c:manualLayout>
              <c:xMode val="factor"/>
              <c:yMode val="factor"/>
              <c:x val="0.0045"/>
              <c:y val="0.09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61466"/>
        <c:crossesAt val="1E-07"/>
        <c:crossBetween val="midCat"/>
        <c:dispUnits/>
      </c:valAx>
      <c:valAx>
        <c:axId val="2461466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Transmission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1865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"/>
          <c:y val="0.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19050</xdr:rowOff>
    </xdr:from>
    <xdr:to>
      <xdr:col>12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676650" y="1400175"/>
        <a:ext cx="6153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142875</xdr:rowOff>
    </xdr:from>
    <xdr:to>
      <xdr:col>11</xdr:col>
      <xdr:colOff>752475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3562350" y="1352550"/>
        <a:ext cx="5934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</xdr:row>
      <xdr:rowOff>142875</xdr:rowOff>
    </xdr:from>
    <xdr:to>
      <xdr:col>11</xdr:col>
      <xdr:colOff>600075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533775" y="1352550"/>
        <a:ext cx="5772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9525</xdr:rowOff>
    </xdr:from>
    <xdr:to>
      <xdr:col>11</xdr:col>
      <xdr:colOff>514350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448050" y="1390650"/>
        <a:ext cx="57721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7</xdr:row>
      <xdr:rowOff>123825</xdr:rowOff>
    </xdr:from>
    <xdr:to>
      <xdr:col>11</xdr:col>
      <xdr:colOff>552450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86150" y="1333500"/>
        <a:ext cx="5772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7</xdr:row>
      <xdr:rowOff>152400</xdr:rowOff>
    </xdr:from>
    <xdr:to>
      <xdr:col>11</xdr:col>
      <xdr:colOff>533400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3429000" y="1362075"/>
        <a:ext cx="57721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66675</xdr:rowOff>
    </xdr:from>
    <xdr:to>
      <xdr:col>11</xdr:col>
      <xdr:colOff>600075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486150" y="1447800"/>
        <a:ext cx="58483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38100</xdr:rowOff>
    </xdr:from>
    <xdr:to>
      <xdr:col>11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3467100" y="1581150"/>
        <a:ext cx="5772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8</xdr:row>
      <xdr:rowOff>95250</xdr:rowOff>
    </xdr:from>
    <xdr:to>
      <xdr:col>11</xdr:col>
      <xdr:colOff>561975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724275" y="1476375"/>
        <a:ext cx="57721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2986153" TargetMode="External" /><Relationship Id="rId2" Type="http://schemas.openxmlformats.org/officeDocument/2006/relationships/oleObject" Target="../embeddings/oleObject_9_0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F3" sqref="F3"/>
    </sheetView>
  </sheetViews>
  <sheetFormatPr defaultColWidth="11.421875" defaultRowHeight="12.75"/>
  <cols>
    <col min="1" max="1" width="15.00390625" style="0" bestFit="1" customWidth="1"/>
    <col min="2" max="2" width="12.8515625" style="0" bestFit="1" customWidth="1"/>
    <col min="3" max="3" width="11.8515625" style="0" bestFit="1" customWidth="1"/>
  </cols>
  <sheetData>
    <row r="1" spans="3:6" ht="13.5" thickBot="1">
      <c r="C1" s="43" t="s">
        <v>28</v>
      </c>
      <c r="D1" s="2"/>
      <c r="F1" s="49" t="s">
        <v>29</v>
      </c>
    </row>
    <row r="2" spans="1:6" ht="15" thickBot="1">
      <c r="A2" s="3" t="s">
        <v>9</v>
      </c>
      <c r="B2" s="32" t="s">
        <v>0</v>
      </c>
      <c r="C2" s="45" t="s">
        <v>22</v>
      </c>
      <c r="D2" s="5">
        <v>34.174</v>
      </c>
      <c r="F2" s="49" t="s">
        <v>30</v>
      </c>
    </row>
    <row r="3" spans="1:6" ht="15" thickBot="1">
      <c r="A3" s="3" t="s">
        <v>10</v>
      </c>
      <c r="B3" s="4" t="s">
        <v>31</v>
      </c>
      <c r="C3" s="45" t="s">
        <v>23</v>
      </c>
      <c r="D3" s="5">
        <v>-18.0185</v>
      </c>
      <c r="F3" s="63" t="s">
        <v>32</v>
      </c>
    </row>
    <row r="4" spans="3:4" ht="12.75">
      <c r="C4" s="45" t="s">
        <v>24</v>
      </c>
      <c r="D4" s="5">
        <v>4.13987</v>
      </c>
    </row>
    <row r="5" spans="3:4" ht="12.75">
      <c r="C5" s="44"/>
      <c r="D5" s="6"/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52">
        <f>A14+(A15-A14)/(LN(B15)-LN(B14))*(LN(0.5)-LN(B14))</f>
        <v>0.02545785127041389</v>
      </c>
      <c r="C7" s="52">
        <f>(1/(D2*D4))*LN((0.5^(-D4)+(D3/D2))/(1+(D3/D2)))</f>
        <v>0.02536388349382263</v>
      </c>
      <c r="D7" s="10" t="s">
        <v>11</v>
      </c>
    </row>
    <row r="8" spans="1:4" ht="13.5" thickBot="1">
      <c r="A8" s="11" t="s">
        <v>21</v>
      </c>
      <c r="B8" s="58">
        <f>A17+(A18-A17)/(LN(B18)-LN(B17))*(LN(0.1)-LN(B17))</f>
        <v>0.07262263152910065</v>
      </c>
      <c r="C8" s="58">
        <f>(1/(D2*D4))*LN((0.1^(-D4)+(D3/D2))/(1+(D3/D2)))</f>
        <v>0.07267363592897878</v>
      </c>
      <c r="D8" s="13" t="s">
        <v>11</v>
      </c>
    </row>
    <row r="9" spans="1:4" ht="12.75">
      <c r="A9" s="8" t="s">
        <v>25</v>
      </c>
      <c r="B9" s="9"/>
      <c r="C9" s="52">
        <f>LN(2)/D2</f>
        <v>0.020282881154092155</v>
      </c>
      <c r="D9" s="10" t="s">
        <v>11</v>
      </c>
    </row>
    <row r="10" spans="1:4" ht="13.5" thickBot="1">
      <c r="A10" s="11" t="s">
        <v>26</v>
      </c>
      <c r="B10" s="12"/>
      <c r="C10" s="58">
        <f>LN(10)/D2</f>
        <v>0.06737827275104015</v>
      </c>
      <c r="D10" s="13" t="s">
        <v>11</v>
      </c>
    </row>
    <row r="11" spans="1:4" ht="13.5" thickBot="1">
      <c r="A11" s="40"/>
      <c r="B11" s="41"/>
      <c r="C11" s="20"/>
      <c r="D11" s="42"/>
    </row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6">
        <f>((1+$D$3/$D$2)*EXP($D$2*$D$4*A13)-$D$3/$D$2)^(-1/$D$4)</f>
        <v>1</v>
      </c>
    </row>
    <row r="14" spans="1:4" ht="12.75">
      <c r="A14" s="28">
        <v>0.01</v>
      </c>
      <c r="B14" s="15">
        <v>0.801979</v>
      </c>
      <c r="C14" s="16">
        <v>0.000801605</v>
      </c>
      <c r="D14" s="6">
        <f>((1+$D$3/$D$2)*EXP($D$2*$D$4*A14)-$D$3/$D$2)^(-1/$D$4)</f>
        <v>0.803568111644622</v>
      </c>
    </row>
    <row r="15" spans="1:4" ht="12.75">
      <c r="A15" s="28">
        <v>0.03</v>
      </c>
      <c r="B15" s="15">
        <v>0.435187</v>
      </c>
      <c r="C15" s="16">
        <v>0.000626869</v>
      </c>
      <c r="D15" s="6">
        <f aca="true" t="shared" si="0" ref="D15:D29">((1+$D$3/$D$2)*EXP($D$2*$D$4*A15)-$D$3/$D$2)^(-1/$D$4)</f>
        <v>0.4282357588445835</v>
      </c>
    </row>
    <row r="16" spans="1:4" ht="12.75">
      <c r="A16" s="28">
        <v>0.05</v>
      </c>
      <c r="B16" s="15">
        <v>0.221779</v>
      </c>
      <c r="C16" s="16">
        <v>0.000864486</v>
      </c>
      <c r="D16" s="6">
        <f t="shared" si="0"/>
        <v>0.21697891112174575</v>
      </c>
    </row>
    <row r="17" spans="1:4" ht="12.75">
      <c r="A17" s="28">
        <v>0.07</v>
      </c>
      <c r="B17" s="15">
        <v>0.110925</v>
      </c>
      <c r="C17" s="16">
        <v>0.000631193</v>
      </c>
      <c r="D17" s="6">
        <f t="shared" si="0"/>
        <v>0.10956684035751335</v>
      </c>
    </row>
    <row r="18" spans="1:4" ht="12.75">
      <c r="A18" s="28">
        <f>A17+(A21-A17)*1/4</f>
        <v>0.08750000000000001</v>
      </c>
      <c r="B18" s="15">
        <v>0.0555344</v>
      </c>
      <c r="C18" s="16">
        <v>0.000160223</v>
      </c>
      <c r="D18" s="6">
        <f t="shared" si="0"/>
        <v>0.06024997254454445</v>
      </c>
    </row>
    <row r="19" spans="1:4" ht="12.75">
      <c r="A19" s="28">
        <v>0.11</v>
      </c>
      <c r="B19" s="15">
        <v>0.0273401</v>
      </c>
      <c r="C19" s="16">
        <v>0.000328093</v>
      </c>
      <c r="D19" s="6">
        <f t="shared" si="0"/>
        <v>0.027926839137543173</v>
      </c>
    </row>
    <row r="20" spans="1:4" ht="12.75">
      <c r="A20" s="28">
        <v>0.13</v>
      </c>
      <c r="B20" s="15">
        <v>0.0132235</v>
      </c>
      <c r="C20" s="16">
        <v>0.000167144</v>
      </c>
      <c r="D20" s="6">
        <f t="shared" si="0"/>
        <v>0.01409906166900587</v>
      </c>
    </row>
    <row r="21" spans="1:4" ht="12.75">
      <c r="A21" s="28">
        <v>0.14</v>
      </c>
      <c r="B21" s="15">
        <v>0.00995865</v>
      </c>
      <c r="C21" s="16">
        <v>0.000247526</v>
      </c>
      <c r="D21" s="6">
        <f t="shared" si="0"/>
        <v>0.010017847467452741</v>
      </c>
    </row>
    <row r="22" spans="1:4" ht="12.75">
      <c r="A22" s="28">
        <v>0.15</v>
      </c>
      <c r="B22" s="15">
        <v>0.00733979</v>
      </c>
      <c r="C22" s="16">
        <v>0.000160176</v>
      </c>
      <c r="D22" s="6">
        <f t="shared" si="0"/>
        <v>0.007118010409323502</v>
      </c>
    </row>
    <row r="23" spans="1:4" ht="12.75">
      <c r="A23" s="28">
        <v>0.16</v>
      </c>
      <c r="B23" s="15">
        <v>0.00521683</v>
      </c>
      <c r="C23" s="16">
        <v>9.74596E-05</v>
      </c>
      <c r="D23" s="6">
        <f t="shared" si="0"/>
        <v>0.005057580716045583</v>
      </c>
    </row>
    <row r="24" spans="1:4" ht="12.75">
      <c r="A24" s="28">
        <v>0.17</v>
      </c>
      <c r="B24" s="15">
        <v>0.00367959</v>
      </c>
      <c r="C24" s="16">
        <v>0.000100371</v>
      </c>
      <c r="D24" s="6">
        <f t="shared" si="0"/>
        <v>0.0035935775906440915</v>
      </c>
    </row>
    <row r="25" spans="1:4" ht="12.75">
      <c r="A25" s="28">
        <v>0.19</v>
      </c>
      <c r="B25" s="15">
        <v>0.00209159</v>
      </c>
      <c r="C25" s="16">
        <v>1.39213E-05</v>
      </c>
      <c r="D25" s="6">
        <f t="shared" si="0"/>
        <v>0.0018142429071461345</v>
      </c>
    </row>
    <row r="26" spans="1:4" ht="12.75">
      <c r="A26" s="28">
        <v>0.22</v>
      </c>
      <c r="B26" s="15">
        <v>0.00110127</v>
      </c>
      <c r="C26" s="16">
        <v>2.13815E-05</v>
      </c>
      <c r="D26" s="6">
        <f t="shared" si="0"/>
        <v>0.0006508007505565625</v>
      </c>
    </row>
    <row r="27" spans="1:4" ht="12.75">
      <c r="A27" s="28">
        <v>0.25</v>
      </c>
      <c r="B27" s="15">
        <v>0.00070183</v>
      </c>
      <c r="C27" s="16">
        <v>2.41813E-05</v>
      </c>
      <c r="D27" s="6">
        <f t="shared" si="0"/>
        <v>0.00023345364353166744</v>
      </c>
    </row>
    <row r="28" spans="1:4" ht="12.75">
      <c r="A28" s="28">
        <v>0.28</v>
      </c>
      <c r="B28" s="15">
        <v>0.0006013</v>
      </c>
      <c r="C28" s="16">
        <v>2.1922E-05</v>
      </c>
      <c r="D28" s="6">
        <f t="shared" si="0"/>
        <v>8.374391644693347E-05</v>
      </c>
    </row>
    <row r="29" spans="1:4" ht="13.5" thickBot="1">
      <c r="A29" s="29">
        <v>0.32</v>
      </c>
      <c r="B29" s="26">
        <v>0.000476671</v>
      </c>
      <c r="C29" s="19">
        <v>2.64438E-05</v>
      </c>
      <c r="D29" s="6">
        <f t="shared" si="0"/>
        <v>2.134470135175607E-05</v>
      </c>
    </row>
    <row r="30" spans="1:4" ht="12.75">
      <c r="A30" s="20"/>
      <c r="B30" s="21"/>
      <c r="C30" s="14"/>
      <c r="D30" s="23"/>
    </row>
    <row r="31" spans="1:4" ht="12.75">
      <c r="A31" s="20"/>
      <c r="B31" s="21"/>
      <c r="C31" s="14"/>
      <c r="D31" s="23"/>
    </row>
    <row r="32" spans="2:4" ht="12.75">
      <c r="B32" s="6"/>
      <c r="C32" s="14"/>
      <c r="D32" s="23"/>
    </row>
    <row r="33" spans="2:4" ht="12.75">
      <c r="B33" s="6"/>
      <c r="C33" s="14"/>
      <c r="D33" s="23"/>
    </row>
    <row r="34" spans="2:4" ht="12.75">
      <c r="B34" s="6"/>
      <c r="C34" s="14"/>
      <c r="D34" s="23"/>
    </row>
    <row r="35" spans="2:4" ht="12.75">
      <c r="B35" s="6"/>
      <c r="C35" s="14"/>
      <c r="D35" s="23"/>
    </row>
    <row r="36" spans="2:4" ht="12.75">
      <c r="B36" s="6"/>
      <c r="C36" s="14"/>
      <c r="D36" s="23"/>
    </row>
    <row r="37" spans="2:4" ht="12.75">
      <c r="B37" s="6"/>
      <c r="C37" s="14"/>
      <c r="D37" s="24"/>
    </row>
    <row r="38" spans="2:4" ht="12.75">
      <c r="B38" s="6"/>
      <c r="C38" s="14"/>
      <c r="D38" s="24"/>
    </row>
    <row r="39" spans="2:4" ht="12.75">
      <c r="B39" s="6"/>
      <c r="C39" s="14"/>
      <c r="D39" s="24"/>
    </row>
    <row r="40" spans="2:4" ht="12.75">
      <c r="B40" s="6"/>
      <c r="C40" s="14"/>
      <c r="D40" s="25"/>
    </row>
    <row r="41" spans="2:4" ht="12.75">
      <c r="B41" s="6"/>
      <c r="C41" s="14"/>
      <c r="D41" s="24"/>
    </row>
    <row r="42" spans="2:4" ht="12.75">
      <c r="B42" s="6"/>
      <c r="C42" s="14"/>
      <c r="D42" s="25"/>
    </row>
    <row r="43" spans="2:4" ht="12.75">
      <c r="B43" s="6"/>
      <c r="C43" s="14"/>
      <c r="D43" s="25"/>
    </row>
    <row r="44" spans="2:4" ht="12.75">
      <c r="B44" s="6"/>
      <c r="C44" s="14"/>
      <c r="D44" s="25"/>
    </row>
    <row r="45" spans="2:4" ht="12.75">
      <c r="B45" s="6"/>
      <c r="C45" s="14"/>
      <c r="D45" s="25"/>
    </row>
    <row r="46" spans="2:4" ht="12.75">
      <c r="B46" s="6"/>
      <c r="C46" s="14"/>
      <c r="D46" s="25"/>
    </row>
    <row r="47" spans="2:4" ht="12.75">
      <c r="B47" s="6"/>
      <c r="C47" s="14"/>
      <c r="D47" s="25"/>
    </row>
    <row r="48" spans="2:4" ht="12.75">
      <c r="B48" s="6"/>
      <c r="C48" s="14"/>
      <c r="D48" s="25"/>
    </row>
    <row r="49" spans="2:4" ht="12.75">
      <c r="B49" s="6"/>
      <c r="C49" s="14"/>
      <c r="D49" s="25"/>
    </row>
    <row r="50" spans="2:4" ht="12.75">
      <c r="B50" s="6"/>
      <c r="C50" s="14"/>
      <c r="D50" s="25"/>
    </row>
    <row r="51" spans="2:4" ht="12.75">
      <c r="B51" s="6"/>
      <c r="C51" s="14"/>
      <c r="D51" s="25"/>
    </row>
    <row r="52" spans="2:4" ht="12.75">
      <c r="B52" s="6"/>
      <c r="C52" s="14"/>
      <c r="D52" s="25"/>
    </row>
    <row r="53" spans="2:4" ht="12.75">
      <c r="B53" s="6"/>
      <c r="C53" s="14"/>
      <c r="D53" s="23"/>
    </row>
    <row r="54" spans="2:4" ht="12.75">
      <c r="B54" s="6"/>
      <c r="C54" s="14"/>
      <c r="D54" s="23"/>
    </row>
    <row r="55" ht="12.75">
      <c r="D55" s="23"/>
    </row>
    <row r="56" ht="12.75">
      <c r="D56" s="7"/>
    </row>
  </sheetData>
  <hyperlinks>
    <hyperlink ref="F3" r:id="rId1" display="Med. Phys. 35, 4898-4906"/>
  </hyperlinks>
  <printOptions/>
  <pageMargins left="0.75" right="0.75" top="1" bottom="1" header="0" footer="0"/>
  <pageSetup horizontalDpi="300" verticalDpi="300" orientation="portrait" paperSize="9" r:id="rId5"/>
  <drawing r:id="rId4"/>
  <legacyDrawing r:id="rId3"/>
  <oleObjects>
    <oleObject progId="Equation.DSMT4" shapeId="1141033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F3" sqref="F3"/>
    </sheetView>
  </sheetViews>
  <sheetFormatPr defaultColWidth="11.421875" defaultRowHeight="12.75"/>
  <cols>
    <col min="1" max="1" width="14.57421875" style="0" customWidth="1"/>
    <col min="2" max="2" width="14.00390625" style="0" customWidth="1"/>
    <col min="4" max="4" width="10.57421875" style="0" bestFit="1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1</v>
      </c>
      <c r="C2" s="33" t="s">
        <v>16</v>
      </c>
      <c r="D2" s="1">
        <v>15.7149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1">
        <v>-14.548</v>
      </c>
      <c r="F3" s="63" t="s">
        <v>32</v>
      </c>
    </row>
    <row r="4" spans="3:4" ht="12.75">
      <c r="C4" s="33" t="s">
        <v>15</v>
      </c>
      <c r="D4" s="1">
        <v>13.9804</v>
      </c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52">
        <f>A14+(A15-A14)/(LN(B15)-LN(B14))*(LN(0.5)-LN(B14))</f>
        <v>0.05642462500019166</v>
      </c>
      <c r="C7" s="52">
        <f>(1/(D2*D4))*LN((0.5^(-D4)+(D3/D2))/(1+(D3/D2)))</f>
        <v>0.055942846246958035</v>
      </c>
      <c r="D7" s="10" t="s">
        <v>11</v>
      </c>
    </row>
    <row r="8" spans="1:4" ht="13.5" thickBot="1">
      <c r="A8" s="11" t="s">
        <v>21</v>
      </c>
      <c r="B8" s="54">
        <f>A17+(A18-A17)/(LN(B18)-LN(B17))*(LN(0.1)-LN(B17))</f>
        <v>0.15636596154477178</v>
      </c>
      <c r="C8" s="54">
        <f>(1/(D2*D4))*LN((0.1^(-D4)+(D3/D2))/(1+(D3/D2)))</f>
        <v>0.15835787971346027</v>
      </c>
      <c r="D8" s="13" t="s">
        <v>11</v>
      </c>
    </row>
    <row r="9" spans="1:4" ht="12.75">
      <c r="A9" s="8" t="s">
        <v>25</v>
      </c>
      <c r="B9" s="9"/>
      <c r="C9" s="52">
        <f>LN(2)/D2</f>
        <v>0.04410764182781598</v>
      </c>
      <c r="D9" s="10" t="s">
        <v>11</v>
      </c>
    </row>
    <row r="10" spans="1:4" ht="13.5" thickBot="1">
      <c r="A10" s="11" t="s">
        <v>26</v>
      </c>
      <c r="B10" s="12"/>
      <c r="C10" s="54">
        <f>LN(10)/D2</f>
        <v>0.14652241458705087</v>
      </c>
      <c r="D10" s="13" t="s">
        <v>11</v>
      </c>
    </row>
    <row r="11" spans="1:4" ht="13.5" thickBot="1">
      <c r="A11" s="46"/>
      <c r="B11" s="47"/>
      <c r="C11" s="47"/>
      <c r="D11" s="47"/>
    </row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6">
        <f>((1+$D$3/$D$2)*EXP($D$2*$D$4*A13)-$D$3/$D$2)^(-1/$D$4)</f>
        <v>1</v>
      </c>
    </row>
    <row r="14" spans="1:4" ht="12.75">
      <c r="A14" s="28">
        <v>0.03</v>
      </c>
      <c r="B14" s="15">
        <v>0.750746</v>
      </c>
      <c r="C14" s="16">
        <v>0.00115319</v>
      </c>
      <c r="D14" s="6">
        <f>((1+$D$3/$D$2)*EXP($D$2*$D$4*A14)-$D$3/$D$2)^(-1/$D$4)</f>
        <v>0.7507612654254789</v>
      </c>
    </row>
    <row r="15" spans="1:4" ht="12.75">
      <c r="A15" s="28">
        <v>0.07</v>
      </c>
      <c r="B15" s="15">
        <v>0.405773</v>
      </c>
      <c r="C15" s="16">
        <v>0.000580021</v>
      </c>
      <c r="D15" s="6">
        <f>((1+$D$3/$D$2)*EXP($D$2*$D$4*A15)-$D$3/$D$2)^(-1/$D$4)</f>
        <v>0.400897283317385</v>
      </c>
    </row>
    <row r="16" spans="1:4" ht="12.75">
      <c r="A16" s="28">
        <v>0.11</v>
      </c>
      <c r="B16" s="15">
        <v>0.210217</v>
      </c>
      <c r="C16" s="16">
        <v>0.00146153</v>
      </c>
      <c r="D16" s="6">
        <f aca="true" t="shared" si="0" ref="D16:D29">((1+$D$3/$D$2)*EXP($D$2*$D$4*A16)-$D$3/$D$2)^(-1/$D$4)</f>
        <v>0.21381463110778326</v>
      </c>
    </row>
    <row r="17" spans="1:4" ht="12.75">
      <c r="A17" s="28">
        <v>0.14</v>
      </c>
      <c r="B17" s="15">
        <v>0.129403</v>
      </c>
      <c r="C17" s="16">
        <v>0.000311668</v>
      </c>
      <c r="D17" s="6">
        <f t="shared" si="0"/>
        <v>0.1334413999646374</v>
      </c>
    </row>
    <row r="18" spans="1:4" ht="12.75">
      <c r="A18" s="28">
        <v>0.17</v>
      </c>
      <c r="B18" s="15">
        <v>0.0806756</v>
      </c>
      <c r="C18" s="16">
        <v>0.000515774</v>
      </c>
      <c r="D18" s="6">
        <f t="shared" si="0"/>
        <v>0.08328058342761512</v>
      </c>
    </row>
    <row r="19" spans="1:4" ht="12.75">
      <c r="A19" s="28">
        <v>0.21</v>
      </c>
      <c r="B19" s="15">
        <v>0.0424285</v>
      </c>
      <c r="C19" s="16">
        <v>0.000280033</v>
      </c>
      <c r="D19" s="6">
        <f t="shared" si="0"/>
        <v>0.04441687344979716</v>
      </c>
    </row>
    <row r="20" spans="1:4" ht="12.75">
      <c r="A20" s="28">
        <v>0.25</v>
      </c>
      <c r="B20" s="15">
        <v>0.0236757</v>
      </c>
      <c r="C20" s="16">
        <v>0.000236853</v>
      </c>
      <c r="D20" s="6">
        <f t="shared" si="0"/>
        <v>0.02368929906416953</v>
      </c>
    </row>
    <row r="21" spans="1:4" ht="12.75">
      <c r="A21" s="28">
        <v>0.3</v>
      </c>
      <c r="B21" s="15">
        <v>0.0112252</v>
      </c>
      <c r="C21" s="16">
        <v>0.000105396</v>
      </c>
      <c r="D21" s="6">
        <f t="shared" si="0"/>
        <v>0.010797109181242819</v>
      </c>
    </row>
    <row r="22" spans="1:4" ht="12.75">
      <c r="A22" s="28">
        <v>0.33</v>
      </c>
      <c r="B22" s="15">
        <v>0.00700964</v>
      </c>
      <c r="C22" s="16">
        <v>5.36345E-05</v>
      </c>
      <c r="D22" s="6">
        <f t="shared" si="0"/>
        <v>0.006738460119451795</v>
      </c>
    </row>
    <row r="23" spans="1:4" ht="12.75">
      <c r="A23" s="28">
        <v>0.37</v>
      </c>
      <c r="B23" s="15">
        <v>0.00425067</v>
      </c>
      <c r="C23" s="16">
        <v>0.0001179</v>
      </c>
      <c r="D23" s="6">
        <f t="shared" si="0"/>
        <v>0.0035938908933357667</v>
      </c>
    </row>
    <row r="24" spans="1:4" ht="12.75">
      <c r="A24" s="28">
        <v>0.41</v>
      </c>
      <c r="B24" s="15">
        <v>0.00249223</v>
      </c>
      <c r="C24" s="16">
        <v>9.22153E-05</v>
      </c>
      <c r="D24" s="6">
        <f t="shared" si="0"/>
        <v>0.0019167660747768183</v>
      </c>
    </row>
    <row r="25" spans="1:4" ht="12.75">
      <c r="A25" s="28">
        <v>0.45</v>
      </c>
      <c r="B25" s="15">
        <v>0.00158634</v>
      </c>
      <c r="C25" s="16">
        <v>7.79884E-05</v>
      </c>
      <c r="D25" s="6">
        <f t="shared" si="0"/>
        <v>0.0010222881813769288</v>
      </c>
    </row>
    <row r="26" spans="1:4" ht="12.75">
      <c r="A26" s="28">
        <v>0.48</v>
      </c>
      <c r="B26" s="15">
        <v>0.00100146</v>
      </c>
      <c r="C26" s="16">
        <v>2.45238E-05</v>
      </c>
      <c r="D26" s="6">
        <f t="shared" si="0"/>
        <v>0.0006380085655485075</v>
      </c>
    </row>
    <row r="27" spans="1:4" ht="12.75">
      <c r="A27" s="28">
        <v>0.52</v>
      </c>
      <c r="B27" s="15">
        <v>0.000731544</v>
      </c>
      <c r="C27" s="16">
        <v>2.97587E-05</v>
      </c>
      <c r="D27" s="6">
        <f t="shared" si="0"/>
        <v>0.00034027554262375535</v>
      </c>
    </row>
    <row r="28" spans="1:4" ht="12.75">
      <c r="A28" s="28">
        <v>0.56</v>
      </c>
      <c r="B28" s="15">
        <v>0.000411703</v>
      </c>
      <c r="C28" s="16">
        <v>5.16128E-05</v>
      </c>
      <c r="D28" s="6">
        <f t="shared" si="0"/>
        <v>0.00018148258684951444</v>
      </c>
    </row>
    <row r="29" spans="1:4" ht="13.5" thickBot="1">
      <c r="A29" s="29">
        <v>0.6</v>
      </c>
      <c r="B29" s="26">
        <v>0.000297123</v>
      </c>
      <c r="C29" s="19">
        <v>2.43704E-05</v>
      </c>
      <c r="D29" s="6">
        <f t="shared" si="0"/>
        <v>9.679193830868122E-05</v>
      </c>
    </row>
    <row r="30" spans="1:4" ht="12.75">
      <c r="A30" s="25"/>
      <c r="B30" s="6"/>
      <c r="C30" s="14"/>
      <c r="D30" s="22"/>
    </row>
    <row r="31" spans="1:4" ht="12.75">
      <c r="A31" s="25"/>
      <c r="B31" s="6"/>
      <c r="C31" s="14"/>
      <c r="D31" s="22"/>
    </row>
    <row r="32" spans="1:4" ht="12.75">
      <c r="A32" s="25"/>
      <c r="B32" s="6"/>
      <c r="C32" s="14"/>
      <c r="D32" s="22"/>
    </row>
    <row r="33" spans="1:4" ht="12.75">
      <c r="A33" s="25"/>
      <c r="B33" s="6"/>
      <c r="C33" s="14"/>
      <c r="D33" s="22"/>
    </row>
    <row r="34" spans="1:4" ht="12.75">
      <c r="A34" s="25"/>
      <c r="B34" s="6"/>
      <c r="C34" s="14"/>
      <c r="D34" s="23"/>
    </row>
    <row r="35" spans="1:4" ht="12.75">
      <c r="A35" s="25"/>
      <c r="B35" s="6"/>
      <c r="C35" s="14"/>
      <c r="D35" s="23"/>
    </row>
    <row r="36" spans="1:4" ht="12.75">
      <c r="A36" s="25"/>
      <c r="B36" s="6"/>
      <c r="C36" s="14"/>
      <c r="D36" s="23"/>
    </row>
    <row r="37" spans="1:3" ht="12.75">
      <c r="A37" s="25"/>
      <c r="B37" s="6"/>
      <c r="C37" s="14"/>
    </row>
    <row r="38" spans="1:3" ht="12.75">
      <c r="A38" s="25"/>
      <c r="B38" s="6"/>
      <c r="C38" s="14"/>
    </row>
    <row r="39" spans="1:3" ht="12.75">
      <c r="A39" s="25"/>
      <c r="B39" s="6"/>
      <c r="C39" s="14"/>
    </row>
    <row r="40" spans="1:3" ht="12.75">
      <c r="A40" s="25"/>
      <c r="B40" s="6"/>
      <c r="C40" s="14"/>
    </row>
    <row r="41" spans="1:3" ht="12.75">
      <c r="A41" s="25"/>
      <c r="B41" s="6"/>
      <c r="C41" s="14"/>
    </row>
    <row r="42" spans="1:3" ht="12.75">
      <c r="A42" s="25"/>
      <c r="B42" s="6"/>
      <c r="C42" s="14"/>
    </row>
    <row r="43" spans="2:3" ht="12.75">
      <c r="B43" s="6"/>
      <c r="C43" s="14"/>
    </row>
    <row r="44" spans="2:3" ht="12.75">
      <c r="B44" s="6"/>
      <c r="C44" s="14"/>
    </row>
    <row r="45" spans="2:3" ht="12.75">
      <c r="B45" s="6"/>
      <c r="C45" s="14"/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 r:id="rId5"/>
  <drawing r:id="rId4"/>
  <legacyDrawing r:id="rId3"/>
  <oleObjects>
    <oleObject progId="Equation.DSMT4" shapeId="185590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F3" sqref="F3"/>
    </sheetView>
  </sheetViews>
  <sheetFormatPr defaultColWidth="11.421875" defaultRowHeight="12.75"/>
  <cols>
    <col min="1" max="1" width="14.57421875" style="0" customWidth="1"/>
    <col min="2" max="2" width="14.00390625" style="0" customWidth="1"/>
    <col min="4" max="4" width="10.57421875" style="0" bestFit="1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2</v>
      </c>
      <c r="C2" s="33" t="s">
        <v>16</v>
      </c>
      <c r="D2" s="1">
        <v>13.372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1">
        <v>-11.6035</v>
      </c>
      <c r="F3" s="63" t="s">
        <v>32</v>
      </c>
    </row>
    <row r="4" spans="3:4" ht="12.75">
      <c r="C4" s="33" t="s">
        <v>15</v>
      </c>
      <c r="D4" s="1">
        <v>10.2353</v>
      </c>
    </row>
    <row r="5" spans="3:4" ht="12.75">
      <c r="C5" s="44"/>
      <c r="D5" s="1"/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52">
        <f>A15+(A16-A15)/(LN(B16)-LN(B15))*(LN(0.5)-LN(B15))</f>
        <v>0.0676128968236352</v>
      </c>
      <c r="C7" s="52">
        <f>(1/(D2*D4))*LN((0.5^(-D4)+(D3/D2))/(1+(D3/D2)))</f>
        <v>0.06661151554771177</v>
      </c>
      <c r="D7" s="10" t="s">
        <v>11</v>
      </c>
    </row>
    <row r="8" spans="1:4" ht="13.5" thickBot="1">
      <c r="A8" s="11" t="s">
        <v>21</v>
      </c>
      <c r="B8" s="54">
        <f>A17+(A18-A17)/(LN(B18)-LN(B17))*(LN(0.1)-LN(B17))</f>
        <v>0.18664439648291312</v>
      </c>
      <c r="C8" s="54">
        <f>(1/(D2*D4))*LN((0.1^(-D4)+(D3/D2))/(1+(D3/D2)))</f>
        <v>0.1869755800747123</v>
      </c>
      <c r="D8" s="13" t="s">
        <v>11</v>
      </c>
    </row>
    <row r="9" spans="1:4" ht="12.75">
      <c r="A9" s="8" t="s">
        <v>25</v>
      </c>
      <c r="B9" s="9"/>
      <c r="C9" s="52">
        <f>LN(2)/D2</f>
        <v>0.05183571496858699</v>
      </c>
      <c r="D9" s="10" t="s">
        <v>11</v>
      </c>
    </row>
    <row r="10" spans="1:4" ht="13.5" thickBot="1">
      <c r="A10" s="11" t="s">
        <v>26</v>
      </c>
      <c r="B10" s="12"/>
      <c r="C10" s="54">
        <f>LN(10)/D2</f>
        <v>0.17219451787272255</v>
      </c>
      <c r="D10" s="13" t="s">
        <v>11</v>
      </c>
    </row>
    <row r="11" spans="1:4" ht="13.5" thickBot="1">
      <c r="A11" s="46"/>
      <c r="B11" s="47"/>
      <c r="C11" s="47"/>
      <c r="D11" s="47"/>
    </row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27">
        <f aca="true" t="shared" si="0" ref="D13:D29">((1+$D$3/$D$2)*EXP($D$2*$D$4*A13)-$D$3/$D$2)^(-1/$D$4)</f>
        <v>1</v>
      </c>
    </row>
    <row r="14" spans="1:4" ht="12.75">
      <c r="A14" s="28">
        <v>0.03</v>
      </c>
      <c r="B14" s="15">
        <v>0.807677</v>
      </c>
      <c r="C14" s="16">
        <v>0.000983405</v>
      </c>
      <c r="D14" s="6">
        <f t="shared" si="0"/>
        <v>0.8077237221442083</v>
      </c>
    </row>
    <row r="15" spans="1:4" ht="12.75">
      <c r="A15" s="28">
        <v>0.06</v>
      </c>
      <c r="B15" s="15">
        <v>0.553754</v>
      </c>
      <c r="C15" s="16">
        <v>0.00197248</v>
      </c>
      <c r="D15" s="6">
        <f t="shared" si="0"/>
        <v>0.5461610152077971</v>
      </c>
    </row>
    <row r="16" spans="1:4" ht="12.75">
      <c r="A16" s="28">
        <v>0.1</v>
      </c>
      <c r="B16" s="15">
        <v>0.323823</v>
      </c>
      <c r="C16" s="16">
        <v>0.00113407</v>
      </c>
      <c r="D16" s="6">
        <f t="shared" si="0"/>
        <v>0.31996349576414135</v>
      </c>
    </row>
    <row r="17" spans="1:4" ht="12.75">
      <c r="A17" s="28">
        <v>0.15</v>
      </c>
      <c r="B17" s="15">
        <v>0.163316</v>
      </c>
      <c r="C17" s="16">
        <v>0.000628783</v>
      </c>
      <c r="D17" s="6">
        <f t="shared" si="0"/>
        <v>0.16395756461169883</v>
      </c>
    </row>
    <row r="18" spans="1:4" ht="12.75">
      <c r="A18" s="28">
        <v>0.2</v>
      </c>
      <c r="B18" s="15">
        <v>0.0836293</v>
      </c>
      <c r="C18" s="16">
        <v>0.00015573</v>
      </c>
      <c r="D18" s="6">
        <f t="shared" si="0"/>
        <v>0.08401603241806235</v>
      </c>
    </row>
    <row r="19" spans="1:4" ht="12.75">
      <c r="A19" s="28">
        <v>0.24</v>
      </c>
      <c r="B19" s="15">
        <v>0.0479134</v>
      </c>
      <c r="C19" s="16">
        <v>0.000196519</v>
      </c>
      <c r="D19" s="6">
        <f t="shared" si="0"/>
        <v>0.04921151509461183</v>
      </c>
    </row>
    <row r="20" spans="1:4" ht="12.75">
      <c r="A20" s="28">
        <v>0.28</v>
      </c>
      <c r="B20" s="15">
        <v>0.0290622</v>
      </c>
      <c r="C20" s="16">
        <v>0.000337711</v>
      </c>
      <c r="D20" s="6">
        <f t="shared" si="0"/>
        <v>0.028825131920709048</v>
      </c>
    </row>
    <row r="21" spans="1:4" ht="12.75">
      <c r="A21" s="28">
        <v>0.32</v>
      </c>
      <c r="B21" s="15">
        <v>0.0172565</v>
      </c>
      <c r="C21" s="16">
        <v>0.000167174</v>
      </c>
      <c r="D21" s="6">
        <f t="shared" si="0"/>
        <v>0.016884020511232972</v>
      </c>
    </row>
    <row r="22" spans="1:4" ht="12.75">
      <c r="A22" s="28">
        <v>0.38</v>
      </c>
      <c r="B22" s="15">
        <v>0.0079477</v>
      </c>
      <c r="C22" s="16">
        <v>0.000137698</v>
      </c>
      <c r="D22" s="6">
        <f t="shared" si="0"/>
        <v>0.0075688992150841775</v>
      </c>
    </row>
    <row r="23" spans="1:4" ht="12.75">
      <c r="A23" s="28">
        <v>0.42</v>
      </c>
      <c r="B23" s="15">
        <v>0.00489666</v>
      </c>
      <c r="C23" s="16">
        <v>7.90532E-05</v>
      </c>
      <c r="D23" s="6">
        <f t="shared" si="0"/>
        <v>0.0044334038070134515</v>
      </c>
    </row>
    <row r="24" spans="1:4" ht="12.75">
      <c r="A24" s="28">
        <v>0.46</v>
      </c>
      <c r="B24" s="15">
        <v>0.00283619</v>
      </c>
      <c r="C24" s="16">
        <v>5.63659E-05</v>
      </c>
      <c r="D24" s="6">
        <f t="shared" si="0"/>
        <v>0.0025968200602896696</v>
      </c>
    </row>
    <row r="25" spans="1:4" ht="12.75">
      <c r="A25" s="28">
        <v>0.5</v>
      </c>
      <c r="B25" s="15">
        <v>0.00161161</v>
      </c>
      <c r="C25" s="16">
        <v>9.21497E-05</v>
      </c>
      <c r="D25" s="6">
        <f t="shared" si="0"/>
        <v>0.0015210602776257304</v>
      </c>
    </row>
    <row r="26" spans="1:4" ht="12.75">
      <c r="A26" s="28">
        <v>0.54</v>
      </c>
      <c r="B26" s="15">
        <v>0.00109476</v>
      </c>
      <c r="C26" s="16">
        <v>2.84855E-05</v>
      </c>
      <c r="D26" s="6">
        <f t="shared" si="0"/>
        <v>0.0008909452000739658</v>
      </c>
    </row>
    <row r="27" spans="1:4" ht="12.75">
      <c r="A27" s="28">
        <v>0.58</v>
      </c>
      <c r="B27" s="15">
        <v>0.000674236</v>
      </c>
      <c r="C27" s="16">
        <v>3.87057E-05</v>
      </c>
      <c r="D27" s="6">
        <f t="shared" si="0"/>
        <v>0.0005218618625514817</v>
      </c>
    </row>
    <row r="28" spans="1:4" ht="12.75">
      <c r="A28" s="28">
        <v>0.62</v>
      </c>
      <c r="B28" s="15">
        <v>0.000387796</v>
      </c>
      <c r="C28" s="16">
        <v>3.81786E-05</v>
      </c>
      <c r="D28" s="6">
        <f t="shared" si="0"/>
        <v>0.0003056751454108422</v>
      </c>
    </row>
    <row r="29" spans="1:4" ht="13.5" thickBot="1">
      <c r="A29" s="29">
        <v>0.65</v>
      </c>
      <c r="B29" s="26">
        <v>0.000351084</v>
      </c>
      <c r="C29" s="19">
        <v>3.22023E-05</v>
      </c>
      <c r="D29" s="6">
        <f t="shared" si="0"/>
        <v>0.00020466263114134658</v>
      </c>
    </row>
    <row r="30" spans="1:4" ht="12.75">
      <c r="A30" s="30"/>
      <c r="B30" s="6"/>
      <c r="C30" s="14"/>
      <c r="D30" s="22"/>
    </row>
    <row r="31" spans="1:4" ht="12.75">
      <c r="A31" s="30"/>
      <c r="B31" s="6"/>
      <c r="C31" s="14"/>
      <c r="D31" s="22"/>
    </row>
    <row r="32" spans="1:4" ht="12.75">
      <c r="A32" s="30"/>
      <c r="B32" s="6"/>
      <c r="C32" s="14"/>
      <c r="D32" s="22"/>
    </row>
    <row r="33" spans="1:4" ht="12.75">
      <c r="A33" s="30"/>
      <c r="B33" s="6"/>
      <c r="C33" s="14"/>
      <c r="D33" s="22"/>
    </row>
    <row r="34" spans="1:4" ht="12.75">
      <c r="A34" s="30"/>
      <c r="B34" s="6"/>
      <c r="C34" s="14"/>
      <c r="D34" s="23"/>
    </row>
    <row r="35" spans="1:4" ht="12.75">
      <c r="A35" s="30"/>
      <c r="B35" s="6"/>
      <c r="C35" s="14"/>
      <c r="D35" s="23"/>
    </row>
    <row r="36" spans="1:4" ht="12.75">
      <c r="A36" s="30"/>
      <c r="B36" s="6"/>
      <c r="C36" s="14"/>
      <c r="D36" s="23"/>
    </row>
    <row r="37" spans="1:4" ht="12.75">
      <c r="A37" s="30"/>
      <c r="B37" s="6"/>
      <c r="C37" s="14"/>
      <c r="D37" s="23"/>
    </row>
    <row r="38" spans="1:4" ht="12.75">
      <c r="A38" s="30"/>
      <c r="B38" s="6"/>
      <c r="C38" s="14"/>
      <c r="D38" s="23"/>
    </row>
    <row r="39" spans="1:4" ht="12.75">
      <c r="A39" s="30"/>
      <c r="B39" s="6"/>
      <c r="C39" s="14"/>
      <c r="D39" s="23"/>
    </row>
    <row r="40" spans="1:4" ht="12.75">
      <c r="A40" s="30"/>
      <c r="B40" s="6"/>
      <c r="C40" s="14"/>
      <c r="D40" s="23"/>
    </row>
    <row r="41" spans="1:4" ht="12.75">
      <c r="A41" s="30"/>
      <c r="B41" s="6"/>
      <c r="C41" s="14"/>
      <c r="D41" s="23"/>
    </row>
    <row r="42" spans="1:3" ht="12.75">
      <c r="A42" s="30"/>
      <c r="B42" s="6"/>
      <c r="C42" s="14"/>
    </row>
    <row r="43" spans="2:3" ht="12.75">
      <c r="B43" s="6"/>
      <c r="C43" s="14"/>
    </row>
    <row r="44" spans="2:3" ht="12.75">
      <c r="B44" s="6"/>
      <c r="C44" s="14"/>
    </row>
    <row r="45" spans="2:3" ht="12.75">
      <c r="B45" s="6"/>
      <c r="C45" s="14"/>
    </row>
    <row r="46" spans="2:3" ht="12.75">
      <c r="B46" s="6"/>
      <c r="C46" s="14"/>
    </row>
    <row r="47" spans="2:3" ht="12.75">
      <c r="B47" s="6"/>
      <c r="C47" s="14"/>
    </row>
    <row r="48" spans="2:3" ht="12.75">
      <c r="B48" s="6"/>
      <c r="C48" s="14"/>
    </row>
    <row r="49" spans="2:3" ht="12.75">
      <c r="B49" s="6"/>
      <c r="C49" s="14"/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/>
  <drawing r:id="rId4"/>
  <legacyDrawing r:id="rId3"/>
  <oleObjects>
    <oleObject progId="Equation.DSMT4" shapeId="185670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F3" sqref="F3"/>
    </sheetView>
  </sheetViews>
  <sheetFormatPr defaultColWidth="11.421875" defaultRowHeight="12.75"/>
  <cols>
    <col min="1" max="1" width="14.57421875" style="0" customWidth="1"/>
    <col min="2" max="2" width="14.00390625" style="0" customWidth="1"/>
    <col min="4" max="4" width="10.57421875" style="0" bestFit="1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3</v>
      </c>
      <c r="C2" s="33" t="s">
        <v>16</v>
      </c>
      <c r="D2" s="1">
        <v>0.866738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1">
        <v>1.21876</v>
      </c>
      <c r="F3" s="63" t="s">
        <v>32</v>
      </c>
    </row>
    <row r="4" spans="3:4" ht="12.75">
      <c r="C4" s="33" t="s">
        <v>15</v>
      </c>
      <c r="D4" s="1">
        <v>0.878467</v>
      </c>
    </row>
    <row r="5" spans="3:4" ht="12.75">
      <c r="C5" s="44"/>
      <c r="D5" s="1"/>
    </row>
    <row r="6" spans="2:3" ht="13.5" thickBot="1">
      <c r="B6" s="43" t="s">
        <v>27</v>
      </c>
      <c r="C6" s="43" t="s">
        <v>28</v>
      </c>
    </row>
    <row r="7" spans="1:4" ht="12.75">
      <c r="A7" s="8" t="s">
        <v>20</v>
      </c>
      <c r="B7" s="51">
        <f>A15+(A16-A15)/(LN(B16)-LN(B15))*(LN(0.5)-LN(B15))</f>
        <v>0.4032621852952418</v>
      </c>
      <c r="C7" s="51">
        <f>(1/(D2*D4))*LN((0.5^(-D4)+(D3/D2))/(1+(D3/D2)))</f>
        <v>0.3926389157260801</v>
      </c>
      <c r="D7" s="10" t="s">
        <v>11</v>
      </c>
    </row>
    <row r="8" spans="1:4" ht="13.5" thickBot="1">
      <c r="A8" s="11" t="s">
        <v>21</v>
      </c>
      <c r="B8" s="53">
        <f>A17+(A18-A17)/(LN(B18)-LN(B17))*(LN(0.1)-LN(B17))</f>
        <v>1.7357000777836542</v>
      </c>
      <c r="C8" s="53">
        <f>(1/(D2*D4))*LN((0.1^(-D4)+(D3/D2))/(1+(D3/D2)))</f>
        <v>1.727504658579484</v>
      </c>
      <c r="D8" s="13" t="s">
        <v>11</v>
      </c>
    </row>
    <row r="9" spans="1:4" ht="12.75">
      <c r="A9" s="8" t="s">
        <v>25</v>
      </c>
      <c r="B9" s="9"/>
      <c r="C9" s="51">
        <f>LN(2)/D2</f>
        <v>0.7997193852813022</v>
      </c>
      <c r="D9" s="10" t="s">
        <v>11</v>
      </c>
    </row>
    <row r="10" spans="1:4" ht="13.5" thickBot="1">
      <c r="A10" s="11" t="s">
        <v>26</v>
      </c>
      <c r="B10" s="12"/>
      <c r="C10" s="53">
        <f>LN(10)/D2</f>
        <v>2.656610293992009</v>
      </c>
      <c r="D10" s="13" t="s">
        <v>11</v>
      </c>
    </row>
    <row r="11" ht="13.5" thickBot="1"/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27">
        <f aca="true" t="shared" si="0" ref="D13:D29">((1+$D$3/$D$2)*EXP($D$2*$D$4*A13)-$D$3/$D$2)^(-1/$D$4)</f>
        <v>0.9999999999999998</v>
      </c>
    </row>
    <row r="14" spans="1:4" ht="12.75">
      <c r="A14" s="59">
        <v>0.2</v>
      </c>
      <c r="B14" s="15">
        <v>0.721214</v>
      </c>
      <c r="C14" s="16">
        <v>0.00186653</v>
      </c>
      <c r="D14" s="6">
        <f t="shared" si="0"/>
        <v>0.6841458266079862</v>
      </c>
    </row>
    <row r="15" spans="1:4" ht="12.75">
      <c r="A15" s="59">
        <v>0.4</v>
      </c>
      <c r="B15" s="15">
        <v>0.502637</v>
      </c>
      <c r="C15" s="16">
        <v>0.00143853</v>
      </c>
      <c r="D15" s="6">
        <f t="shared" si="0"/>
        <v>0.4944134162371429</v>
      </c>
    </row>
    <row r="16" spans="1:4" ht="12.75">
      <c r="A16" s="59">
        <v>0.6</v>
      </c>
      <c r="B16" s="15">
        <v>0.364081</v>
      </c>
      <c r="C16" s="16">
        <v>0.000599278</v>
      </c>
      <c r="D16" s="6">
        <f t="shared" si="0"/>
        <v>0.37030611373678485</v>
      </c>
    </row>
    <row r="17" spans="1:4" ht="12.75">
      <c r="A17" s="59">
        <v>1.2</v>
      </c>
      <c r="B17" s="15">
        <v>0.172576</v>
      </c>
      <c r="C17" s="16">
        <v>0.000999265</v>
      </c>
      <c r="D17" s="6">
        <f t="shared" si="0"/>
        <v>0.17629767699471752</v>
      </c>
    </row>
    <row r="18" spans="1:4" ht="12.75">
      <c r="A18" s="59">
        <v>2</v>
      </c>
      <c r="B18" s="15">
        <v>0.0763977</v>
      </c>
      <c r="C18" s="16">
        <v>0.000371332</v>
      </c>
      <c r="D18" s="6">
        <f t="shared" si="0"/>
        <v>0.075943315248209</v>
      </c>
    </row>
    <row r="19" spans="1:4" ht="12.75">
      <c r="A19" s="59">
        <v>2.6</v>
      </c>
      <c r="B19" s="15">
        <v>0.0439718</v>
      </c>
      <c r="C19" s="16">
        <v>0.000240578</v>
      </c>
      <c r="D19" s="6">
        <f t="shared" si="0"/>
        <v>0.04254413391221039</v>
      </c>
    </row>
    <row r="20" spans="1:4" ht="12.75">
      <c r="A20" s="59">
        <v>3.2</v>
      </c>
      <c r="B20" s="15">
        <v>0.0254963</v>
      </c>
      <c r="C20" s="16">
        <v>0.000271667</v>
      </c>
      <c r="D20" s="6">
        <f t="shared" si="0"/>
        <v>0.024396096554379403</v>
      </c>
    </row>
    <row r="21" spans="1:4" ht="12.75">
      <c r="A21" s="59">
        <v>4</v>
      </c>
      <c r="B21" s="15">
        <v>0.0118372</v>
      </c>
      <c r="C21" s="16">
        <v>8.40779E-05</v>
      </c>
      <c r="D21" s="6">
        <f t="shared" si="0"/>
        <v>0.011862680990581196</v>
      </c>
    </row>
    <row r="22" spans="1:4" ht="12.75">
      <c r="A22" s="59">
        <v>4.5</v>
      </c>
      <c r="B22" s="15">
        <v>0.00777005</v>
      </c>
      <c r="C22" s="16">
        <v>0.00016655</v>
      </c>
      <c r="D22" s="6">
        <f t="shared" si="0"/>
        <v>0.007612329238138746</v>
      </c>
    </row>
    <row r="23" spans="1:4" ht="12.75">
      <c r="A23" s="59">
        <v>5</v>
      </c>
      <c r="B23" s="15">
        <v>0.00472656</v>
      </c>
      <c r="C23" s="16">
        <v>0.000128701</v>
      </c>
      <c r="D23" s="6">
        <f t="shared" si="0"/>
        <v>0.004901013574486715</v>
      </c>
    </row>
    <row r="24" spans="1:4" ht="12.75">
      <c r="A24" s="59">
        <v>5.5</v>
      </c>
      <c r="B24" s="15">
        <v>0.00306417</v>
      </c>
      <c r="C24" s="16">
        <v>0.000103763</v>
      </c>
      <c r="D24" s="6">
        <f t="shared" si="0"/>
        <v>0.0031624349770623013</v>
      </c>
    </row>
    <row r="25" spans="1:4" ht="12.75">
      <c r="A25" s="59">
        <v>6</v>
      </c>
      <c r="B25" s="15">
        <v>0.00205018</v>
      </c>
      <c r="C25" s="16">
        <v>8.96613E-05</v>
      </c>
      <c r="D25" s="6">
        <f t="shared" si="0"/>
        <v>0.0020436790868512767</v>
      </c>
    </row>
    <row r="26" spans="1:4" ht="12.75">
      <c r="A26" s="59">
        <v>6.8</v>
      </c>
      <c r="B26" s="15">
        <v>0.000870139</v>
      </c>
      <c r="C26" s="16">
        <v>5.50558E-05</v>
      </c>
      <c r="D26" s="6">
        <f t="shared" si="0"/>
        <v>0.0010183647342647771</v>
      </c>
    </row>
    <row r="27" spans="1:4" ht="12.75">
      <c r="A27" s="59">
        <v>7.4</v>
      </c>
      <c r="B27" s="15">
        <v>0.000531356</v>
      </c>
      <c r="C27" s="16">
        <v>2.67174E-05</v>
      </c>
      <c r="D27" s="6">
        <f t="shared" si="0"/>
        <v>0.0006045778824077591</v>
      </c>
    </row>
    <row r="28" spans="1:4" ht="12.75">
      <c r="A28" s="59">
        <v>8</v>
      </c>
      <c r="B28" s="15">
        <v>0.000308433</v>
      </c>
      <c r="C28" s="16">
        <v>3.86915E-05</v>
      </c>
      <c r="D28" s="6">
        <f t="shared" si="0"/>
        <v>0.0003591049051230488</v>
      </c>
    </row>
    <row r="29" spans="1:4" ht="13.5" thickBot="1">
      <c r="A29" s="60">
        <v>8.6</v>
      </c>
      <c r="B29" s="26">
        <v>0.000146014</v>
      </c>
      <c r="C29" s="19">
        <v>1.39324E-05</v>
      </c>
      <c r="D29" s="6">
        <f t="shared" si="0"/>
        <v>0.00021336816850080998</v>
      </c>
    </row>
    <row r="30" spans="1:4" ht="12.75">
      <c r="A30" s="30"/>
      <c r="B30" s="6"/>
      <c r="C30" s="14"/>
      <c r="D30" s="22"/>
    </row>
    <row r="31" spans="1:4" ht="12.75">
      <c r="A31" s="30"/>
      <c r="B31" s="6"/>
      <c r="C31" s="14"/>
      <c r="D31" s="22"/>
    </row>
    <row r="32" spans="1:4" ht="12.75">
      <c r="A32" s="30"/>
      <c r="B32" s="6"/>
      <c r="C32" s="14"/>
      <c r="D32" s="22"/>
    </row>
    <row r="33" spans="1:4" ht="12.75">
      <c r="A33" s="30"/>
      <c r="B33" s="6"/>
      <c r="C33" s="14"/>
      <c r="D33" s="22"/>
    </row>
    <row r="34" spans="1:4" ht="12.75">
      <c r="A34" s="30"/>
      <c r="B34" s="6"/>
      <c r="C34" s="14"/>
      <c r="D34" s="23"/>
    </row>
    <row r="35" spans="1:4" ht="12.75">
      <c r="A35" s="30"/>
      <c r="B35" s="6"/>
      <c r="C35" s="14"/>
      <c r="D35" s="23"/>
    </row>
    <row r="36" spans="1:4" ht="12.75">
      <c r="A36" s="30"/>
      <c r="B36" s="6"/>
      <c r="C36" s="14"/>
      <c r="D36" s="23"/>
    </row>
    <row r="37" spans="1:4" ht="12.75">
      <c r="A37" s="30"/>
      <c r="B37" s="6"/>
      <c r="C37" s="14"/>
      <c r="D37" s="23"/>
    </row>
    <row r="38" spans="1:4" ht="12.75">
      <c r="A38" s="30"/>
      <c r="B38" s="6"/>
      <c r="C38" s="14"/>
      <c r="D38" s="23"/>
    </row>
    <row r="39" spans="1:4" ht="12.75">
      <c r="A39" s="30"/>
      <c r="B39" s="6"/>
      <c r="C39" s="14"/>
      <c r="D39" s="23"/>
    </row>
    <row r="40" spans="1:4" ht="12.75">
      <c r="A40" s="30"/>
      <c r="B40" s="6"/>
      <c r="C40" s="14"/>
      <c r="D40" s="23"/>
    </row>
    <row r="41" spans="1:4" ht="12.75">
      <c r="A41" s="30"/>
      <c r="B41" s="6"/>
      <c r="C41" s="14"/>
      <c r="D41" s="23"/>
    </row>
    <row r="42" spans="1:3" ht="12.75">
      <c r="A42" s="30"/>
      <c r="B42" s="6"/>
      <c r="C42" s="14"/>
    </row>
    <row r="43" spans="2:3" ht="12.75">
      <c r="B43" s="6"/>
      <c r="C43" s="14"/>
    </row>
    <row r="44" spans="2:3" ht="12.75">
      <c r="B44" s="6"/>
      <c r="C44" s="14"/>
    </row>
    <row r="45" spans="2:3" ht="12.75">
      <c r="B45" s="6"/>
      <c r="C45" s="14"/>
    </row>
    <row r="46" spans="2:3" ht="12.75">
      <c r="B46" s="6"/>
      <c r="C46" s="14"/>
    </row>
    <row r="47" spans="2:3" ht="12.75">
      <c r="B47" s="6"/>
      <c r="C47" s="14"/>
    </row>
    <row r="48" spans="2:3" ht="12.75">
      <c r="B48" s="6"/>
      <c r="C48" s="14"/>
    </row>
    <row r="49" spans="2:3" ht="12.75">
      <c r="B49" s="6"/>
      <c r="C49" s="14"/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/>
  <drawing r:id="rId4"/>
  <legacyDrawing r:id="rId3"/>
  <oleObjects>
    <oleObject progId="Equation.DSMT4" shapeId="185721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F3" sqref="F3"/>
    </sheetView>
  </sheetViews>
  <sheetFormatPr defaultColWidth="11.421875" defaultRowHeight="12.75"/>
  <cols>
    <col min="1" max="1" width="14.57421875" style="0" customWidth="1"/>
    <col min="2" max="2" width="14.00390625" style="0" customWidth="1"/>
    <col min="4" max="4" width="10.00390625" style="0" bestFit="1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4</v>
      </c>
      <c r="C2" s="33" t="s">
        <v>16</v>
      </c>
      <c r="D2" s="5">
        <v>0.193589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5">
        <v>1.50904</v>
      </c>
      <c r="F3" s="63" t="s">
        <v>32</v>
      </c>
    </row>
    <row r="4" spans="3:4" ht="12.75">
      <c r="C4" s="33" t="s">
        <v>15</v>
      </c>
      <c r="D4" s="5">
        <v>1.16396</v>
      </c>
    </row>
    <row r="5" spans="3:4" ht="12.75">
      <c r="C5" s="44"/>
      <c r="D5" s="5"/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51">
        <f>A15+(A16-A15)/(LN(B16)-LN(B15))*(LN(0.5)-LN(B15))</f>
        <v>0.5833625926190027</v>
      </c>
      <c r="C7" s="51">
        <f>(1/(D2*D4))*LN((0.5^(-D4)+(D3/D2))/(1+(D3/D2)))</f>
        <v>0.5856569042076671</v>
      </c>
      <c r="D7" s="10" t="s">
        <v>11</v>
      </c>
    </row>
    <row r="8" spans="1:4" ht="13.5" thickBot="1">
      <c r="A8" s="11" t="s">
        <v>21</v>
      </c>
      <c r="B8" s="53">
        <f>A18+(A19-A18)/(LN(B19)-LN(B18))*(LN(0.1)-LN(B18))</f>
        <v>4.167959083850913</v>
      </c>
      <c r="C8" s="53">
        <f>(1/(D2*D4))*LN((0.1^(-D4)+(D3/D2))/(1+(D3/D2)))</f>
        <v>4.145299866561294</v>
      </c>
      <c r="D8" s="13" t="s">
        <v>11</v>
      </c>
    </row>
    <row r="9" spans="1:4" ht="12.75">
      <c r="A9" s="8" t="s">
        <v>25</v>
      </c>
      <c r="B9" s="9"/>
      <c r="C9" s="50">
        <f>LN(2)/D2</f>
        <v>3.580509122728798</v>
      </c>
      <c r="D9" s="10" t="s">
        <v>11</v>
      </c>
    </row>
    <row r="10" spans="1:4" ht="13.5" thickBot="1">
      <c r="A10" s="11" t="s">
        <v>26</v>
      </c>
      <c r="B10" s="12"/>
      <c r="C10" s="12">
        <f>LN(10)/D2</f>
        <v>11.894193848793298</v>
      </c>
      <c r="D10" s="13" t="s">
        <v>11</v>
      </c>
    </row>
    <row r="11" ht="13.5" thickBot="1"/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27">
        <f aca="true" t="shared" si="0" ref="D13:D29">((1+$D$3/$D$2)*EXP($D$2*$D$4*A13)-$D$3/$D$2)^(-1/$D$4)</f>
        <v>1</v>
      </c>
    </row>
    <row r="14" spans="1:4" ht="12.75">
      <c r="A14" s="61">
        <v>0.2</v>
      </c>
      <c r="B14" s="15">
        <v>0.772897</v>
      </c>
      <c r="C14" s="16">
        <v>0.00279896</v>
      </c>
      <c r="D14" s="6">
        <f>((1+$D$3/$D$2)*EXP($D$2*$D$4*A14)-$D$3/$D$2)^(-1/$D$4)</f>
        <v>0.7464711626790763</v>
      </c>
    </row>
    <row r="15" spans="1:4" ht="12.75">
      <c r="A15" s="61">
        <v>0.5</v>
      </c>
      <c r="B15" s="15">
        <v>0.534257</v>
      </c>
      <c r="C15" s="16">
        <v>0.00126158</v>
      </c>
      <c r="D15" s="6">
        <f t="shared" si="0"/>
        <v>0.539965880163546</v>
      </c>
    </row>
    <row r="16" spans="1:4" ht="12.75">
      <c r="A16" s="61">
        <v>1</v>
      </c>
      <c r="B16" s="15">
        <v>0.359029</v>
      </c>
      <c r="C16" s="16">
        <v>0.00126407</v>
      </c>
      <c r="D16" s="6">
        <f t="shared" si="0"/>
        <v>0.36589370813053584</v>
      </c>
    </row>
    <row r="17" spans="1:4" ht="12.75">
      <c r="A17" s="61">
        <v>2</v>
      </c>
      <c r="B17" s="15">
        <v>0.216889</v>
      </c>
      <c r="C17" s="16">
        <v>0.000529713</v>
      </c>
      <c r="D17" s="6">
        <f t="shared" si="0"/>
        <v>0.2142887106869405</v>
      </c>
    </row>
    <row r="18" spans="1:4" ht="12.75">
      <c r="A18" s="61">
        <v>4</v>
      </c>
      <c r="B18" s="15">
        <v>0.104807</v>
      </c>
      <c r="C18" s="16">
        <v>0.000505545</v>
      </c>
      <c r="D18" s="6">
        <f t="shared" si="0"/>
        <v>0.10445084378799513</v>
      </c>
    </row>
    <row r="19" spans="1:4" ht="12.75">
      <c r="A19" s="61">
        <v>7</v>
      </c>
      <c r="B19" s="15">
        <v>0.0453095</v>
      </c>
      <c r="C19" s="16">
        <v>0.000727273</v>
      </c>
      <c r="D19" s="6">
        <f t="shared" si="0"/>
        <v>0.04738953490090648</v>
      </c>
    </row>
    <row r="20" spans="1:4" ht="12.75">
      <c r="A20" s="61">
        <v>10</v>
      </c>
      <c r="B20" s="15">
        <v>0.0228156</v>
      </c>
      <c r="C20" s="16">
        <v>0.000338527</v>
      </c>
      <c r="D20" s="6">
        <f t="shared" si="0"/>
        <v>0.02423756598875421</v>
      </c>
    </row>
    <row r="21" spans="1:4" ht="12.75">
      <c r="A21" s="61">
        <v>12</v>
      </c>
      <c r="B21" s="15">
        <v>0.015365</v>
      </c>
      <c r="C21" s="16">
        <v>0.000296063</v>
      </c>
      <c r="D21" s="6">
        <f t="shared" si="0"/>
        <v>0.015947583207423875</v>
      </c>
    </row>
    <row r="22" spans="1:4" ht="12.75">
      <c r="A22" s="61">
        <v>15</v>
      </c>
      <c r="B22" s="15">
        <v>0.00847537</v>
      </c>
      <c r="C22" s="16">
        <v>0.000222127</v>
      </c>
      <c r="D22" s="6">
        <f t="shared" si="0"/>
        <v>0.008691279299399982</v>
      </c>
    </row>
    <row r="23" spans="1:4" ht="12.75">
      <c r="A23" s="61">
        <v>18</v>
      </c>
      <c r="B23" s="15">
        <v>0.00491773</v>
      </c>
      <c r="C23" s="16">
        <v>0.00018943</v>
      </c>
      <c r="D23" s="6">
        <f t="shared" si="0"/>
        <v>0.004799525481460717</v>
      </c>
    </row>
    <row r="24" spans="1:4" ht="12.75">
      <c r="A24" s="61">
        <v>21</v>
      </c>
      <c r="B24" s="15">
        <v>0.0028289</v>
      </c>
      <c r="C24" s="16">
        <v>0.000134879</v>
      </c>
      <c r="D24" s="6">
        <f t="shared" si="0"/>
        <v>0.002667640410776727</v>
      </c>
    </row>
    <row r="25" spans="1:4" ht="12.75">
      <c r="A25" s="61">
        <v>24</v>
      </c>
      <c r="B25" s="15">
        <v>0.00175105</v>
      </c>
      <c r="C25" s="16">
        <v>0.000106437</v>
      </c>
      <c r="D25" s="6">
        <f t="shared" si="0"/>
        <v>0.0014875223051133905</v>
      </c>
    </row>
    <row r="26" spans="1:4" ht="12.75">
      <c r="A26" s="61">
        <v>27</v>
      </c>
      <c r="B26" s="15">
        <v>0.000945916</v>
      </c>
      <c r="C26" s="16">
        <v>4.82675E-05</v>
      </c>
      <c r="D26" s="6">
        <f t="shared" si="0"/>
        <v>0.0008308245131141904</v>
      </c>
    </row>
    <row r="27" spans="1:4" ht="12.75">
      <c r="A27" s="61">
        <v>29</v>
      </c>
      <c r="B27" s="15">
        <v>0.000577995</v>
      </c>
      <c r="C27" s="16">
        <v>8.08004E-05</v>
      </c>
      <c r="D27" s="6">
        <f t="shared" si="0"/>
        <v>0.0005637494479661332</v>
      </c>
    </row>
    <row r="28" spans="1:4" ht="12.75">
      <c r="A28" s="61">
        <v>32</v>
      </c>
      <c r="B28" s="15">
        <v>0.000400544</v>
      </c>
      <c r="C28" s="16">
        <v>4.00416E-05</v>
      </c>
      <c r="D28" s="6">
        <f t="shared" si="0"/>
        <v>0.0003152288873259948</v>
      </c>
    </row>
    <row r="29" spans="1:4" ht="13.5" thickBot="1">
      <c r="A29" s="62">
        <v>35</v>
      </c>
      <c r="B29" s="26">
        <v>0.000257546</v>
      </c>
      <c r="C29" s="19">
        <v>2.98592E-05</v>
      </c>
      <c r="D29" s="6">
        <f t="shared" si="0"/>
        <v>0.00017631205626238543</v>
      </c>
    </row>
    <row r="30" spans="1:4" ht="12.75">
      <c r="A30" s="25"/>
      <c r="B30" s="6"/>
      <c r="C30" s="14"/>
      <c r="D30" s="22"/>
    </row>
    <row r="31" spans="1:4" ht="12.75">
      <c r="A31" s="25"/>
      <c r="B31" s="6"/>
      <c r="C31" s="14"/>
      <c r="D31" s="22"/>
    </row>
    <row r="32" spans="1:4" ht="12.75">
      <c r="A32" s="25"/>
      <c r="B32" s="6"/>
      <c r="C32" s="14"/>
      <c r="D32" s="22"/>
    </row>
    <row r="33" spans="1:4" ht="12.75">
      <c r="A33" s="25"/>
      <c r="B33" s="6"/>
      <c r="C33" s="14"/>
      <c r="D33" s="22"/>
    </row>
    <row r="34" spans="1:4" ht="12.75">
      <c r="A34" s="25"/>
      <c r="B34" s="6"/>
      <c r="C34" s="14"/>
      <c r="D34" s="22"/>
    </row>
    <row r="35" spans="1:4" ht="12.75">
      <c r="A35" s="25"/>
      <c r="B35" s="6"/>
      <c r="C35" s="14"/>
      <c r="D35" s="22"/>
    </row>
    <row r="36" spans="1:4" ht="12.75">
      <c r="A36" s="25"/>
      <c r="B36" s="6"/>
      <c r="C36" s="14"/>
      <c r="D36" s="23"/>
    </row>
    <row r="37" spans="1:4" ht="12.75">
      <c r="A37" s="25"/>
      <c r="B37" s="6"/>
      <c r="C37" s="14"/>
      <c r="D37" s="23"/>
    </row>
    <row r="38" spans="1:4" ht="12.75">
      <c r="A38" s="25"/>
      <c r="B38" s="6"/>
      <c r="C38" s="14"/>
      <c r="D38" s="23"/>
    </row>
    <row r="39" spans="1:4" ht="12.75">
      <c r="A39" s="25"/>
      <c r="B39" s="6"/>
      <c r="C39" s="14"/>
      <c r="D39" s="23"/>
    </row>
    <row r="40" spans="1:4" ht="12.75">
      <c r="A40" s="25"/>
      <c r="B40" s="6"/>
      <c r="C40" s="14"/>
      <c r="D40" s="23"/>
    </row>
    <row r="41" spans="1:4" ht="12.75">
      <c r="A41" s="25"/>
      <c r="B41" s="6"/>
      <c r="C41" s="14"/>
      <c r="D41" s="23"/>
    </row>
    <row r="42" spans="1:3" ht="12.75">
      <c r="A42" s="25"/>
      <c r="B42" s="6"/>
      <c r="C42" s="14"/>
    </row>
    <row r="43" spans="2:3" ht="12.75">
      <c r="B43" s="6"/>
      <c r="C43" s="14"/>
    </row>
    <row r="44" spans="2:4" ht="12.75">
      <c r="B44" s="6"/>
      <c r="C44" s="14"/>
      <c r="D44" s="31"/>
    </row>
    <row r="45" spans="2:3" ht="12.75">
      <c r="B45" s="6"/>
      <c r="C45" s="14"/>
    </row>
    <row r="46" spans="2:3" ht="12.75">
      <c r="B46" s="6"/>
      <c r="C46" s="14"/>
    </row>
    <row r="47" spans="2:3" ht="12.75">
      <c r="B47" s="6"/>
      <c r="C47" s="14"/>
    </row>
    <row r="48" spans="2:3" ht="12.75">
      <c r="B48" s="6"/>
      <c r="C48" s="14"/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/>
  <drawing r:id="rId4"/>
  <legacyDrawing r:id="rId3"/>
  <oleObjects>
    <oleObject progId="Equation.DSMT4" shapeId="185768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3" sqref="F3"/>
    </sheetView>
  </sheetViews>
  <sheetFormatPr defaultColWidth="11.421875" defaultRowHeight="12.75"/>
  <cols>
    <col min="1" max="1" width="14.57421875" style="0" customWidth="1"/>
    <col min="2" max="2" width="14.00390625" style="0" customWidth="1"/>
    <col min="4" max="4" width="11.00390625" style="0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5</v>
      </c>
      <c r="C2" s="33" t="s">
        <v>16</v>
      </c>
      <c r="D2" s="5">
        <v>0.0488807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5">
        <v>0.0648901</v>
      </c>
      <c r="F3" s="63" t="s">
        <v>32</v>
      </c>
    </row>
    <row r="4" spans="3:4" ht="12.75">
      <c r="C4" s="33" t="s">
        <v>15</v>
      </c>
      <c r="D4" s="5">
        <v>0.266505</v>
      </c>
    </row>
    <row r="5" spans="3:4" ht="12.75">
      <c r="C5" s="44"/>
      <c r="D5" s="5"/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50">
        <f>A15+(A16-A15)/(LN(B16)-LN(B15))*(LN(0.5)-LN(B15))</f>
        <v>6.33025854865239</v>
      </c>
      <c r="C7" s="50">
        <f>(1/(D2*D4))*LN((0.5^(-D4)+(D3/D2))/(1+(D3/D2)))</f>
        <v>6.415785209704907</v>
      </c>
      <c r="D7" s="10" t="s">
        <v>11</v>
      </c>
    </row>
    <row r="8" spans="1:4" ht="13.5" thickBot="1">
      <c r="A8" s="11" t="s">
        <v>21</v>
      </c>
      <c r="B8" s="12">
        <f>A17+(A18-A17)/(LN(B18)-LN(B17))*(LN(0.1)-LN(B17))</f>
        <v>23.723801855490137</v>
      </c>
      <c r="C8" s="12">
        <f>(1/(D2*D4))*LN((0.1^(-D4)+(D3/D2))/(1+(D3/D2)))</f>
        <v>23.827846073540112</v>
      </c>
      <c r="D8" s="13" t="s">
        <v>11</v>
      </c>
    </row>
    <row r="9" spans="1:4" ht="12.75">
      <c r="A9" s="8" t="s">
        <v>25</v>
      </c>
      <c r="B9" s="9"/>
      <c r="C9" s="9">
        <f>LN(2)/D2</f>
        <v>14.180385726062543</v>
      </c>
      <c r="D9" s="10" t="s">
        <v>11</v>
      </c>
    </row>
    <row r="10" spans="1:4" ht="13.5" thickBot="1">
      <c r="A10" s="11" t="s">
        <v>26</v>
      </c>
      <c r="B10" s="12"/>
      <c r="C10" s="12">
        <f>LN(10)/D2</f>
        <v>47.10622173974689</v>
      </c>
      <c r="D10" s="13" t="s">
        <v>11</v>
      </c>
    </row>
    <row r="11" ht="13.5" thickBot="1"/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27">
        <f aca="true" t="shared" si="0" ref="D13:D29">((1+$D$3/$D$2)*EXP($D$2*$D$4*A13)-$D$3/$D$2)^(-1/$D$4)</f>
        <v>1.0000000000000009</v>
      </c>
    </row>
    <row r="14" spans="1:4" ht="12.75">
      <c r="A14" s="61">
        <v>2</v>
      </c>
      <c r="B14" s="15">
        <v>0.800527</v>
      </c>
      <c r="C14" s="16">
        <v>0.000257901</v>
      </c>
      <c r="D14" s="6">
        <f>((1+$D$3/$D$2)*EXP($D$2*$D$4*A14)-$D$3/$D$2)^(-1/$D$4)</f>
        <v>0.799533125532214</v>
      </c>
    </row>
    <row r="15" spans="1:4" ht="12.75">
      <c r="A15" s="61">
        <v>5</v>
      </c>
      <c r="B15" s="15">
        <v>0.574837</v>
      </c>
      <c r="C15" s="16">
        <v>0.00114404</v>
      </c>
      <c r="D15" s="6">
        <f t="shared" si="0"/>
        <v>0.5792295489485031</v>
      </c>
    </row>
    <row r="16" spans="1:4" ht="12.75">
      <c r="A16" s="61">
        <v>10</v>
      </c>
      <c r="B16" s="15">
        <v>0.340302</v>
      </c>
      <c r="C16" s="16">
        <v>0.00125049</v>
      </c>
      <c r="D16" s="6">
        <f t="shared" si="0"/>
        <v>0.34901120304574046</v>
      </c>
    </row>
    <row r="17" spans="1:4" ht="12.75">
      <c r="A17" s="61">
        <v>20</v>
      </c>
      <c r="B17" s="15">
        <v>0.136399</v>
      </c>
      <c r="C17" s="16">
        <v>0.000791961</v>
      </c>
      <c r="D17" s="6">
        <f t="shared" si="0"/>
        <v>0.13876126729305652</v>
      </c>
    </row>
    <row r="18" spans="1:4" ht="12.75">
      <c r="A18" s="61">
        <v>27</v>
      </c>
      <c r="B18" s="15">
        <v>0.0761015</v>
      </c>
      <c r="C18" s="16">
        <v>0.000446441</v>
      </c>
      <c r="D18" s="6">
        <f t="shared" si="0"/>
        <v>0.07689996688879842</v>
      </c>
    </row>
    <row r="19" spans="1:4" ht="12.75">
      <c r="A19" s="61">
        <v>34</v>
      </c>
      <c r="B19" s="15">
        <v>0.0448318</v>
      </c>
      <c r="C19" s="16">
        <v>0.000430851</v>
      </c>
      <c r="D19" s="6">
        <f t="shared" si="0"/>
        <v>0.044139807216012156</v>
      </c>
    </row>
    <row r="20" spans="1:4" ht="12.75">
      <c r="A20" s="61">
        <v>40</v>
      </c>
      <c r="B20" s="15">
        <v>0.0288759</v>
      </c>
      <c r="C20" s="16">
        <v>0.00031803</v>
      </c>
      <c r="D20" s="6">
        <f t="shared" si="0"/>
        <v>0.0280636611729396</v>
      </c>
    </row>
    <row r="21" spans="1:4" ht="12.75">
      <c r="A21" s="61">
        <v>46</v>
      </c>
      <c r="B21" s="15">
        <v>0.0188796</v>
      </c>
      <c r="C21" s="16">
        <v>0.00022952</v>
      </c>
      <c r="D21" s="6">
        <f t="shared" si="0"/>
        <v>0.018163190568343066</v>
      </c>
    </row>
    <row r="22" spans="1:4" ht="12.75">
      <c r="A22" s="61">
        <v>58</v>
      </c>
      <c r="B22" s="15">
        <v>0.00819144</v>
      </c>
      <c r="C22" s="16">
        <v>0.000203707</v>
      </c>
      <c r="D22" s="6">
        <f t="shared" si="0"/>
        <v>0.007948341830879752</v>
      </c>
    </row>
    <row r="23" spans="1:4" ht="12.75">
      <c r="A23" s="61">
        <v>64</v>
      </c>
      <c r="B23" s="15">
        <v>0.00549859</v>
      </c>
      <c r="C23" s="16">
        <v>7.97332E-05</v>
      </c>
      <c r="D23" s="6">
        <f t="shared" si="0"/>
        <v>0.005353905419762604</v>
      </c>
    </row>
    <row r="24" spans="1:4" ht="12.75">
      <c r="A24" s="61">
        <v>70</v>
      </c>
      <c r="B24" s="15">
        <v>0.00375843</v>
      </c>
      <c r="C24" s="16">
        <v>0.000133963</v>
      </c>
      <c r="D24" s="6">
        <f t="shared" si="0"/>
        <v>0.003642776090864248</v>
      </c>
    </row>
    <row r="25" spans="1:4" ht="12.75">
      <c r="A25" s="61">
        <v>80</v>
      </c>
      <c r="B25" s="15">
        <v>0.00191411</v>
      </c>
      <c r="C25" s="16">
        <v>4.99686E-05</v>
      </c>
      <c r="D25" s="6">
        <f t="shared" si="0"/>
        <v>0.001954458711670023</v>
      </c>
    </row>
    <row r="26" spans="1:4" ht="12.75">
      <c r="A26" s="61">
        <v>90</v>
      </c>
      <c r="B26" s="15">
        <v>0.00092911</v>
      </c>
      <c r="C26" s="16">
        <v>4.89286E-05</v>
      </c>
      <c r="D26" s="6">
        <f t="shared" si="0"/>
        <v>0.0010699754618908241</v>
      </c>
    </row>
    <row r="27" spans="1:4" ht="12.75">
      <c r="A27" s="61">
        <v>100</v>
      </c>
      <c r="B27" s="15">
        <v>0.000493511</v>
      </c>
      <c r="C27" s="16">
        <v>3.88414E-05</v>
      </c>
      <c r="D27" s="6">
        <f t="shared" si="0"/>
        <v>0.0005955938060128277</v>
      </c>
    </row>
    <row r="28" spans="1:4" ht="12.75">
      <c r="A28" s="61">
        <v>110</v>
      </c>
      <c r="B28" s="15">
        <v>0.000294349</v>
      </c>
      <c r="C28" s="16">
        <v>2.70651E-05</v>
      </c>
      <c r="D28" s="6">
        <f t="shared" si="0"/>
        <v>0.0003361634770493996</v>
      </c>
    </row>
    <row r="29" spans="1:4" ht="13.5" thickBot="1">
      <c r="A29" s="62">
        <v>120</v>
      </c>
      <c r="B29" s="26">
        <v>0.000196221</v>
      </c>
      <c r="C29" s="19">
        <v>2.26151E-05</v>
      </c>
      <c r="D29" s="6">
        <f t="shared" si="0"/>
        <v>0.00019195893740810098</v>
      </c>
    </row>
    <row r="30" spans="1:4" ht="12.75">
      <c r="A30" s="25"/>
      <c r="B30" s="6"/>
      <c r="C30" s="14"/>
      <c r="D30" s="22"/>
    </row>
    <row r="31" spans="1:4" ht="12.75">
      <c r="A31" s="25"/>
      <c r="B31" s="6"/>
      <c r="C31" s="14"/>
      <c r="D31" s="22"/>
    </row>
    <row r="32" spans="1:3" ht="12.75">
      <c r="A32" s="25"/>
      <c r="B32" s="6"/>
      <c r="C32" s="14"/>
    </row>
    <row r="33" spans="1:4" ht="12.75">
      <c r="A33" s="25"/>
      <c r="B33" s="6"/>
      <c r="C33" s="14"/>
      <c r="D33" s="22"/>
    </row>
    <row r="34" spans="1:4" ht="12.75">
      <c r="A34" s="25"/>
      <c r="B34" s="6"/>
      <c r="C34" s="14"/>
      <c r="D34" s="22"/>
    </row>
    <row r="35" spans="1:4" ht="12.75">
      <c r="A35" s="25"/>
      <c r="B35" s="6"/>
      <c r="C35" s="14"/>
      <c r="D35" s="22"/>
    </row>
    <row r="36" spans="1:4" ht="12.75">
      <c r="A36" s="25"/>
      <c r="B36" s="6"/>
      <c r="C36" s="14"/>
      <c r="D36" s="23"/>
    </row>
    <row r="37" spans="1:3" ht="12.75">
      <c r="A37" s="25"/>
      <c r="B37" s="6"/>
      <c r="C37" s="14"/>
    </row>
    <row r="38" spans="1:3" ht="12.75">
      <c r="A38" s="25"/>
      <c r="B38" s="6"/>
      <c r="C38" s="14"/>
    </row>
    <row r="39" spans="1:3" ht="12.75">
      <c r="A39" s="25"/>
      <c r="B39" s="6"/>
      <c r="C39" s="14"/>
    </row>
    <row r="40" spans="1:3" ht="12.75">
      <c r="A40" s="25"/>
      <c r="B40" s="6"/>
      <c r="C40" s="14"/>
    </row>
    <row r="41" spans="1:3" ht="12.75">
      <c r="A41" s="25"/>
      <c r="B41" s="6"/>
      <c r="C41" s="14"/>
    </row>
    <row r="42" spans="1:3" ht="12.75">
      <c r="A42" s="25"/>
      <c r="B42" s="6"/>
      <c r="C42" s="14"/>
    </row>
    <row r="43" spans="2:3" ht="12.75">
      <c r="B43" s="6"/>
      <c r="C43" s="14"/>
    </row>
    <row r="44" spans="2:3" ht="12.75">
      <c r="B44" s="6"/>
      <c r="C44" s="14"/>
    </row>
    <row r="45" spans="2:3" ht="12.75">
      <c r="B45" s="6"/>
      <c r="C45" s="14"/>
    </row>
    <row r="46" spans="2:3" ht="12.75">
      <c r="B46" s="6"/>
      <c r="C46" s="14"/>
    </row>
    <row r="47" spans="2:3" ht="12.75">
      <c r="B47" s="6"/>
      <c r="C47" s="14"/>
    </row>
    <row r="48" spans="2:3" ht="12.75">
      <c r="B48" s="6"/>
      <c r="C48" s="14"/>
    </row>
    <row r="49" spans="2:3" ht="12.75">
      <c r="B49" s="6"/>
      <c r="C49" s="14"/>
    </row>
    <row r="50" spans="2:3" ht="12.75">
      <c r="B50" s="6"/>
      <c r="C50" s="14"/>
    </row>
    <row r="51" spans="2:3" ht="12.75">
      <c r="B51" s="6"/>
      <c r="C51" s="14"/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/>
  <drawing r:id="rId4"/>
  <legacyDrawing r:id="rId3"/>
  <oleObjects>
    <oleObject progId="Equation.DSMT4" shapeId="1858200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F3" sqref="F3"/>
    </sheetView>
  </sheetViews>
  <sheetFormatPr defaultColWidth="11.421875" defaultRowHeight="12.75" outlineLevelRow="3"/>
  <cols>
    <col min="1" max="1" width="14.57421875" style="0" customWidth="1"/>
    <col min="2" max="2" width="14.00390625" style="0" customWidth="1"/>
    <col min="4" max="4" width="10.00390625" style="0" bestFit="1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6</v>
      </c>
      <c r="C2" s="33" t="s">
        <v>16</v>
      </c>
      <c r="D2" s="5">
        <v>0.0980177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5">
        <v>-0.017098</v>
      </c>
      <c r="F3" s="63" t="s">
        <v>32</v>
      </c>
    </row>
    <row r="4" spans="3:4" ht="12.75">
      <c r="C4" s="33" t="s">
        <v>15</v>
      </c>
      <c r="D4" s="5">
        <v>2.88904</v>
      </c>
    </row>
    <row r="5" spans="3:4" ht="12.75">
      <c r="C5" s="44"/>
      <c r="D5" s="5"/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50">
        <f>A15+(A16-A15)/(LN(B16)-LN(B15))*(LN(0.5)-LN(B15))</f>
        <v>7.679967377752824</v>
      </c>
      <c r="C7" s="50">
        <f>(1/(D2*D4))*LN((0.5^(-D4)+(D3/D2))/(1+(D3/D2)))</f>
        <v>7.664431210989185</v>
      </c>
      <c r="D7" s="10" t="s">
        <v>11</v>
      </c>
    </row>
    <row r="8" spans="1:4" ht="13.5" thickBot="1">
      <c r="A8" s="11" t="s">
        <v>21</v>
      </c>
      <c r="B8" s="12">
        <f>A17+(A18-A17)/(LN(B18)-LN(B17))*(LN(0.1)-LN(B17))</f>
        <v>24.080157369308736</v>
      </c>
      <c r="C8" s="12">
        <f>(1/(D2*D4))*LN((0.1^(-D4)+(D3/D2))/(1+(D3/D2)))</f>
        <v>24.167657016582076</v>
      </c>
      <c r="D8" s="13" t="s">
        <v>11</v>
      </c>
    </row>
    <row r="9" spans="1:4" ht="12.75">
      <c r="A9" s="8" t="s">
        <v>25</v>
      </c>
      <c r="B9" s="9"/>
      <c r="C9" s="50">
        <f>LN(2)/D2</f>
        <v>7.071653186719799</v>
      </c>
      <c r="D9" s="10" t="s">
        <v>11</v>
      </c>
    </row>
    <row r="10" spans="1:4" ht="13.5" thickBot="1">
      <c r="A10" s="11" t="s">
        <v>26</v>
      </c>
      <c r="B10" s="12"/>
      <c r="C10" s="12">
        <f>LN(10)/D2</f>
        <v>23.491523398264253</v>
      </c>
      <c r="D10" s="13" t="s">
        <v>11</v>
      </c>
    </row>
    <row r="11" spans="2:3" ht="13.5" thickBot="1">
      <c r="B11" s="43"/>
      <c r="C11" s="43"/>
    </row>
    <row r="12" spans="1:4" ht="13.5" thickBot="1">
      <c r="A12" s="37" t="s">
        <v>12</v>
      </c>
      <c r="B12" s="38" t="s">
        <v>13</v>
      </c>
      <c r="C12" s="39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27">
        <f aca="true" t="shared" si="0" ref="D13:D29">((1+$D$3/$D$2)*EXP($D$2*$D$4*A13)-$D$3/$D$2)^(-1/$D$4)</f>
        <v>1</v>
      </c>
    </row>
    <row r="14" spans="1:4" ht="12.75">
      <c r="A14" s="17">
        <v>3</v>
      </c>
      <c r="B14" s="15">
        <v>0.771444</v>
      </c>
      <c r="C14" s="16">
        <v>0.000973764</v>
      </c>
      <c r="D14" s="6">
        <f t="shared" si="0"/>
        <v>0.7728707498068667</v>
      </c>
    </row>
    <row r="15" spans="1:4" ht="12.75">
      <c r="A15" s="17">
        <v>7</v>
      </c>
      <c r="B15" s="15">
        <v>0.533534</v>
      </c>
      <c r="C15" s="16">
        <v>0.000829367</v>
      </c>
      <c r="D15" s="6">
        <f t="shared" si="0"/>
        <v>0.5327492530610908</v>
      </c>
    </row>
    <row r="16" spans="1:4" ht="12.75">
      <c r="A16" s="17">
        <v>10</v>
      </c>
      <c r="B16" s="15">
        <v>0.400663</v>
      </c>
      <c r="C16" s="16">
        <v>0.00093116</v>
      </c>
      <c r="D16" s="6">
        <f t="shared" si="0"/>
        <v>0.39927384389914994</v>
      </c>
    </row>
    <row r="17" spans="1:4" ht="12.75">
      <c r="A17" s="17">
        <v>17</v>
      </c>
      <c r="B17" s="15">
        <v>0.203879</v>
      </c>
      <c r="C17" s="16">
        <v>0.00039962</v>
      </c>
      <c r="D17" s="6">
        <f t="shared" si="0"/>
        <v>0.2017869399599222</v>
      </c>
    </row>
    <row r="18" spans="1:4" ht="12.75">
      <c r="A18" s="17">
        <v>26</v>
      </c>
      <c r="B18" s="15">
        <v>0.0824349</v>
      </c>
      <c r="C18" s="16">
        <v>0.000485238</v>
      </c>
      <c r="D18" s="6">
        <f t="shared" si="0"/>
        <v>0.08356290486585628</v>
      </c>
    </row>
    <row r="19" spans="1:4" ht="12.75">
      <c r="A19" s="17">
        <v>30</v>
      </c>
      <c r="B19" s="15">
        <v>0.0555806</v>
      </c>
      <c r="C19" s="16">
        <v>0.000118783</v>
      </c>
      <c r="D19" s="6">
        <f t="shared" si="0"/>
        <v>0.056461577062643424</v>
      </c>
    </row>
    <row r="20" spans="1:4" ht="12.75">
      <c r="A20" s="17">
        <v>37</v>
      </c>
      <c r="B20" s="15">
        <v>0.0280943</v>
      </c>
      <c r="C20" s="16">
        <v>0.000143257</v>
      </c>
      <c r="D20" s="6">
        <f t="shared" si="0"/>
        <v>0.02843012566645552</v>
      </c>
    </row>
    <row r="21" spans="1:4" ht="12.75">
      <c r="A21" s="17">
        <v>45</v>
      </c>
      <c r="B21" s="15">
        <v>0.0132411</v>
      </c>
      <c r="C21" s="16">
        <v>0.000173483</v>
      </c>
      <c r="D21" s="6">
        <f t="shared" si="0"/>
        <v>0.012978700513537863</v>
      </c>
    </row>
    <row r="22" spans="1:4" ht="12.75">
      <c r="A22" s="17">
        <v>50</v>
      </c>
      <c r="B22" s="15">
        <v>0.00833095</v>
      </c>
      <c r="C22" s="16">
        <v>0.000125042</v>
      </c>
      <c r="D22" s="6">
        <f t="shared" si="0"/>
        <v>0.007950392143107407</v>
      </c>
    </row>
    <row r="23" spans="1:4" ht="12.75">
      <c r="A23" s="17">
        <v>55</v>
      </c>
      <c r="B23" s="15">
        <v>0.00525861</v>
      </c>
      <c r="C23" s="16">
        <v>0.000121084</v>
      </c>
      <c r="D23" s="6">
        <f t="shared" si="0"/>
        <v>0.004870189231533324</v>
      </c>
    </row>
    <row r="24" spans="1:4" ht="12.75">
      <c r="A24" s="17">
        <v>60</v>
      </c>
      <c r="B24" s="15">
        <v>0.00354503</v>
      </c>
      <c r="C24" s="16">
        <v>9.20646E-05</v>
      </c>
      <c r="D24" s="6">
        <f t="shared" si="0"/>
        <v>0.0029833424588712825</v>
      </c>
    </row>
    <row r="25" spans="1:4" ht="12.75">
      <c r="A25" s="17">
        <v>65</v>
      </c>
      <c r="B25" s="15">
        <v>0.00250099</v>
      </c>
      <c r="C25" s="16">
        <v>7.89642E-05</v>
      </c>
      <c r="D25" s="6">
        <f t="shared" si="0"/>
        <v>0.0018275125954041432</v>
      </c>
    </row>
    <row r="26" spans="1:4" ht="12.75">
      <c r="A26" s="17">
        <v>80</v>
      </c>
      <c r="B26" s="15">
        <v>0.000836491</v>
      </c>
      <c r="C26" s="16">
        <v>2.66322E-05</v>
      </c>
      <c r="D26" s="6">
        <f t="shared" si="0"/>
        <v>0.0004200801743970012</v>
      </c>
    </row>
    <row r="27" spans="1:4" ht="12.75">
      <c r="A27" s="17">
        <v>85</v>
      </c>
      <c r="B27" s="15">
        <v>0.000597631</v>
      </c>
      <c r="C27" s="16">
        <v>3.63376E-05</v>
      </c>
      <c r="D27" s="6">
        <f t="shared" si="0"/>
        <v>0.00025732942784913377</v>
      </c>
    </row>
    <row r="28" spans="1:4" ht="12.75">
      <c r="A28" s="17">
        <v>90</v>
      </c>
      <c r="B28" s="15">
        <v>0.000476639</v>
      </c>
      <c r="C28" s="16">
        <v>2.26822E-05</v>
      </c>
      <c r="D28" s="6">
        <f t="shared" si="0"/>
        <v>0.00015763284837665156</v>
      </c>
    </row>
    <row r="29" spans="1:4" ht="13.5" thickBot="1">
      <c r="A29" s="18">
        <v>100</v>
      </c>
      <c r="B29" s="26">
        <v>0.00027553</v>
      </c>
      <c r="C29" s="19">
        <v>2.97051E-05</v>
      </c>
      <c r="D29" s="6">
        <f t="shared" si="0"/>
        <v>5.9150886905745915E-05</v>
      </c>
    </row>
    <row r="30" spans="1:4" ht="12.75">
      <c r="A30" s="25"/>
      <c r="B30" s="6"/>
      <c r="C30" s="14"/>
      <c r="D30" s="7"/>
    </row>
    <row r="31" spans="1:4" ht="12.75">
      <c r="A31" s="25"/>
      <c r="B31" s="6"/>
      <c r="C31" s="14"/>
      <c r="D31" s="7"/>
    </row>
    <row r="32" spans="1:4" ht="12.75">
      <c r="A32" s="25"/>
      <c r="B32" s="6"/>
      <c r="C32" s="14"/>
      <c r="D32" s="22"/>
    </row>
    <row r="33" spans="1:4" ht="12.75">
      <c r="A33" s="25"/>
      <c r="B33" s="6"/>
      <c r="C33" s="14"/>
      <c r="D33" s="22"/>
    </row>
    <row r="34" spans="1:4" ht="12.75">
      <c r="A34" s="25"/>
      <c r="B34" s="6"/>
      <c r="C34" s="14"/>
      <c r="D34" s="23"/>
    </row>
    <row r="35" spans="1:4" ht="12.75">
      <c r="A35" s="25"/>
      <c r="B35" s="6"/>
      <c r="C35" s="14"/>
      <c r="D35" s="22"/>
    </row>
    <row r="36" spans="1:4" ht="12.75">
      <c r="A36" s="25"/>
      <c r="B36" s="6"/>
      <c r="C36" s="14"/>
      <c r="D36" s="22"/>
    </row>
    <row r="37" spans="1:4" ht="12.75">
      <c r="A37" s="25"/>
      <c r="B37" s="6"/>
      <c r="C37" s="14"/>
      <c r="D37" s="23"/>
    </row>
    <row r="38" spans="1:4" ht="12.75">
      <c r="A38" s="25"/>
      <c r="B38" s="6"/>
      <c r="C38" s="14"/>
      <c r="D38" s="23"/>
    </row>
    <row r="39" spans="1:4" ht="12.75">
      <c r="A39" s="25"/>
      <c r="B39" s="6"/>
      <c r="C39" s="14"/>
      <c r="D39" s="23"/>
    </row>
    <row r="40" spans="1:4" ht="12.75">
      <c r="A40" s="25"/>
      <c r="B40" s="6"/>
      <c r="C40" s="14"/>
      <c r="D40" s="23"/>
    </row>
    <row r="41" spans="1:4" ht="12.75">
      <c r="A41" s="25"/>
      <c r="B41" s="6"/>
      <c r="C41" s="14"/>
      <c r="D41" s="23"/>
    </row>
    <row r="42" spans="1:3" ht="12.75">
      <c r="A42" s="25"/>
      <c r="B42" s="6"/>
      <c r="C42" s="14"/>
    </row>
    <row r="43" spans="2:3" ht="12.75">
      <c r="B43" s="6"/>
      <c r="C43" s="14"/>
    </row>
    <row r="44" spans="2:3" ht="12.75">
      <c r="B44" s="6"/>
      <c r="C44" s="14"/>
    </row>
    <row r="45" spans="2:3" ht="12.75">
      <c r="B45" s="6"/>
      <c r="C45" s="14"/>
    </row>
    <row r="46" spans="2:3" ht="12.75">
      <c r="B46" s="6"/>
      <c r="C46" s="14"/>
    </row>
    <row r="47" spans="2:3" ht="12.75">
      <c r="B47" s="6"/>
      <c r="C47" s="14"/>
    </row>
    <row r="48" spans="2:3" ht="12.75">
      <c r="B48" s="6"/>
      <c r="C48" s="14"/>
    </row>
    <row r="49" spans="2:3" ht="12.75" outlineLevel="3">
      <c r="B49">
        <v>4.16406E-05</v>
      </c>
      <c r="C49" t="e">
        <f>#REF!</f>
        <v>#REF!</v>
      </c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/>
  <drawing r:id="rId4"/>
  <legacyDrawing r:id="rId3"/>
  <oleObjects>
    <oleObject progId="Equation.DSMT4" shapeId="185875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F3" sqref="F3"/>
    </sheetView>
  </sheetViews>
  <sheetFormatPr defaultColWidth="11.421875" defaultRowHeight="12.75"/>
  <cols>
    <col min="1" max="1" width="14.57421875" style="0" customWidth="1"/>
    <col min="2" max="2" width="14.00390625" style="0" customWidth="1"/>
    <col min="4" max="4" width="14.00390625" style="0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7</v>
      </c>
      <c r="C2" s="33" t="s">
        <v>16</v>
      </c>
      <c r="D2" s="5">
        <v>0.0562808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5">
        <v>-0.0147482</v>
      </c>
      <c r="F3" s="63" t="s">
        <v>32</v>
      </c>
    </row>
    <row r="4" spans="3:4" ht="12.75">
      <c r="C4" s="33" t="s">
        <v>15</v>
      </c>
      <c r="D4" s="5">
        <v>0.832428</v>
      </c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9">
        <f>A14+(A15-A14)/(LN(B15)-LN(B14))*(LN(0.5)-LN(B14))</f>
        <v>15.305985659745506</v>
      </c>
      <c r="C7" s="9">
        <f>(1/(D2*D4))*LN((0.5^(-D4)+(D3/D2))/(1+(D3/D2)))</f>
        <v>15.404263183007217</v>
      </c>
      <c r="D7" s="10" t="s">
        <v>11</v>
      </c>
    </row>
    <row r="8" spans="1:4" ht="13.5" thickBot="1">
      <c r="A8" s="11" t="s">
        <v>21</v>
      </c>
      <c r="B8" s="12">
        <f>A17+(A18-A17)/(LN(B18)-LN(B17))*(LN(0.1)-LN(B17))</f>
        <v>46.57758898509644</v>
      </c>
      <c r="C8" s="12">
        <f>(1/(D2*D4))*LN((0.1^(-D4)+(D3/D2))/(1+(D3/D2)))</f>
        <v>46.559626364502215</v>
      </c>
      <c r="D8" s="13" t="s">
        <v>11</v>
      </c>
    </row>
    <row r="9" spans="1:4" ht="12.75">
      <c r="A9" s="8" t="s">
        <v>25</v>
      </c>
      <c r="B9" s="9"/>
      <c r="C9" s="9">
        <f>LN(2)/D2</f>
        <v>12.315872918649793</v>
      </c>
      <c r="D9" s="10" t="s">
        <v>11</v>
      </c>
    </row>
    <row r="10" spans="1:4" ht="13.5" thickBot="1">
      <c r="A10" s="11" t="s">
        <v>26</v>
      </c>
      <c r="B10" s="12"/>
      <c r="C10" s="12">
        <f>LN(10)/D2</f>
        <v>40.912444261525174</v>
      </c>
      <c r="D10" s="13" t="s">
        <v>11</v>
      </c>
    </row>
    <row r="11" spans="2:3" ht="13.5" thickBot="1">
      <c r="B11" s="43"/>
      <c r="C11" s="43"/>
    </row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27">
        <f aca="true" t="shared" si="0" ref="D13:D29">((1+$D$3/$D$2)*EXP($D$2*$D$4*A13)-$D$3/$D$2)^(-1/$D$4)</f>
        <v>1</v>
      </c>
    </row>
    <row r="14" spans="1:4" ht="12.75">
      <c r="A14" s="17">
        <v>10</v>
      </c>
      <c r="B14" s="15">
        <v>0.646518</v>
      </c>
      <c r="C14" s="16">
        <v>0.000823724</v>
      </c>
      <c r="D14" s="6">
        <f t="shared" si="0"/>
        <v>0.6447600587533717</v>
      </c>
    </row>
    <row r="15" spans="1:4" ht="12.75">
      <c r="A15" s="17">
        <v>20</v>
      </c>
      <c r="B15" s="15">
        <v>0.39832</v>
      </c>
      <c r="C15" s="16">
        <v>0.000685337</v>
      </c>
      <c r="D15" s="6">
        <f t="shared" si="0"/>
        <v>0.3996937429166246</v>
      </c>
    </row>
    <row r="16" spans="1:4" ht="12.75">
      <c r="A16" s="17">
        <v>30</v>
      </c>
      <c r="B16" s="15">
        <v>0.240494</v>
      </c>
      <c r="C16" s="16">
        <v>0.00064693</v>
      </c>
      <c r="D16" s="6">
        <f t="shared" si="0"/>
        <v>0.24082410023706</v>
      </c>
    </row>
    <row r="17" spans="1:4" ht="12.75">
      <c r="A17" s="17">
        <v>40</v>
      </c>
      <c r="B17" s="15">
        <v>0.142157</v>
      </c>
      <c r="C17" s="16">
        <v>0.000628362</v>
      </c>
      <c r="D17" s="6">
        <f t="shared" si="0"/>
        <v>0.1422814794451298</v>
      </c>
    </row>
    <row r="18" spans="1:4" ht="12.75">
      <c r="A18" s="17">
        <v>50</v>
      </c>
      <c r="B18" s="15">
        <v>0.0832746</v>
      </c>
      <c r="C18" s="16">
        <v>0.000458448</v>
      </c>
      <c r="D18" s="6">
        <f t="shared" si="0"/>
        <v>0.08296805990055559</v>
      </c>
    </row>
    <row r="19" spans="1:4" ht="12.75">
      <c r="A19" s="17">
        <v>60</v>
      </c>
      <c r="B19" s="15">
        <v>0.0481536</v>
      </c>
      <c r="C19" s="16">
        <v>0.000522339</v>
      </c>
      <c r="D19" s="6">
        <f t="shared" si="0"/>
        <v>0.04796955698487981</v>
      </c>
    </row>
    <row r="20" spans="1:4" ht="12.75">
      <c r="A20" s="17">
        <v>70</v>
      </c>
      <c r="B20" s="15">
        <v>0.0278101</v>
      </c>
      <c r="C20" s="16">
        <v>0.000313413</v>
      </c>
      <c r="D20" s="6">
        <f t="shared" si="0"/>
        <v>0.027582791971620817</v>
      </c>
    </row>
    <row r="21" spans="1:4" ht="12.75">
      <c r="A21" s="17">
        <v>80</v>
      </c>
      <c r="B21" s="15">
        <v>0.0161691</v>
      </c>
      <c r="C21" s="16">
        <v>0.000179199</v>
      </c>
      <c r="D21" s="6">
        <f t="shared" si="0"/>
        <v>0.015805008088213748</v>
      </c>
    </row>
    <row r="22" spans="1:4" ht="12.75">
      <c r="A22" s="17">
        <v>90</v>
      </c>
      <c r="B22" s="15">
        <v>0.00911434</v>
      </c>
      <c r="C22" s="16">
        <v>0.000156999</v>
      </c>
      <c r="D22" s="6">
        <f t="shared" si="0"/>
        <v>0.009036335226309861</v>
      </c>
    </row>
    <row r="23" spans="1:4" ht="12.75">
      <c r="A23" s="17">
        <v>100</v>
      </c>
      <c r="B23" s="15">
        <v>0.00512085</v>
      </c>
      <c r="C23" s="16">
        <v>9.09275E-05</v>
      </c>
      <c r="D23" s="6">
        <f t="shared" si="0"/>
        <v>0.005159240678866511</v>
      </c>
    </row>
    <row r="24" spans="1:4" ht="12.75">
      <c r="A24" s="17">
        <v>110</v>
      </c>
      <c r="B24" s="15">
        <v>0.00291093</v>
      </c>
      <c r="C24" s="16">
        <v>9.8493E-05</v>
      </c>
      <c r="D24" s="6">
        <f t="shared" si="0"/>
        <v>0.0029430627031545296</v>
      </c>
    </row>
    <row r="25" spans="1:4" ht="12.75">
      <c r="A25" s="17">
        <v>120</v>
      </c>
      <c r="B25" s="15">
        <v>0.00168787</v>
      </c>
      <c r="C25" s="16">
        <v>2.85661E-05</v>
      </c>
      <c r="D25" s="6">
        <f t="shared" si="0"/>
        <v>0.0016779342533904263</v>
      </c>
    </row>
    <row r="26" spans="1:4" ht="12.75">
      <c r="A26" s="17">
        <v>130</v>
      </c>
      <c r="B26" s="15">
        <v>0.00086211</v>
      </c>
      <c r="C26" s="16">
        <v>3.59626E-05</v>
      </c>
      <c r="D26" s="6">
        <f t="shared" si="0"/>
        <v>0.0009563149823809173</v>
      </c>
    </row>
    <row r="27" spans="1:4" ht="12.75">
      <c r="A27" s="17">
        <v>140</v>
      </c>
      <c r="B27" s="15">
        <v>0.000483396</v>
      </c>
      <c r="C27" s="16">
        <v>2.90106E-05</v>
      </c>
      <c r="D27" s="6">
        <f t="shared" si="0"/>
        <v>0.0005449207757308314</v>
      </c>
    </row>
    <row r="28" spans="1:4" ht="12.75">
      <c r="A28" s="17">
        <v>150</v>
      </c>
      <c r="B28" s="15">
        <v>0.000330473</v>
      </c>
      <c r="C28" s="16">
        <v>2.61449E-05</v>
      </c>
      <c r="D28" s="6">
        <f t="shared" si="0"/>
        <v>0.00031046106192033474</v>
      </c>
    </row>
    <row r="29" spans="1:4" ht="13.5" thickBot="1">
      <c r="A29" s="18">
        <v>160</v>
      </c>
      <c r="B29" s="26">
        <v>0.000155851</v>
      </c>
      <c r="C29" s="19">
        <v>2.51694E-05</v>
      </c>
      <c r="D29" s="6">
        <f t="shared" si="0"/>
        <v>0.0001768659352940554</v>
      </c>
    </row>
    <row r="30" spans="1:4" ht="12.75">
      <c r="A30" s="25"/>
      <c r="B30" s="6"/>
      <c r="C30" s="14"/>
      <c r="D30" s="7"/>
    </row>
    <row r="31" spans="1:4" ht="12.75">
      <c r="A31" s="25"/>
      <c r="B31" s="6"/>
      <c r="C31" s="14"/>
      <c r="D31" s="7"/>
    </row>
    <row r="32" spans="1:4" ht="12.75">
      <c r="A32" s="25"/>
      <c r="B32" s="6"/>
      <c r="C32" s="14"/>
      <c r="D32" s="22"/>
    </row>
    <row r="33" spans="1:4" ht="12.75">
      <c r="A33" s="25"/>
      <c r="B33" s="6"/>
      <c r="C33" s="14"/>
      <c r="D33" s="22"/>
    </row>
    <row r="34" spans="1:4" ht="12.75">
      <c r="A34" s="25"/>
      <c r="B34" s="6"/>
      <c r="C34" s="14"/>
      <c r="D34" s="23"/>
    </row>
    <row r="35" spans="1:4" ht="12.75">
      <c r="A35" s="25"/>
      <c r="B35" s="6"/>
      <c r="C35" s="14"/>
      <c r="D35" s="22"/>
    </row>
    <row r="36" spans="1:4" ht="12.75">
      <c r="A36" s="25"/>
      <c r="B36" s="6"/>
      <c r="C36" s="14"/>
      <c r="D36" s="22"/>
    </row>
    <row r="37" spans="1:4" ht="12.75">
      <c r="A37" s="25"/>
      <c r="B37" s="6"/>
      <c r="C37" s="14"/>
      <c r="D37" s="23"/>
    </row>
    <row r="38" spans="1:4" ht="12.75">
      <c r="A38" s="25"/>
      <c r="B38" s="6"/>
      <c r="C38" s="14"/>
      <c r="D38" s="23"/>
    </row>
    <row r="39" spans="1:4" ht="12.75">
      <c r="A39" s="25"/>
      <c r="B39" s="6"/>
      <c r="C39" s="14"/>
      <c r="D39" s="23"/>
    </row>
    <row r="40" spans="1:4" ht="12.75">
      <c r="A40" s="25"/>
      <c r="B40" s="6"/>
      <c r="C40" s="14"/>
      <c r="D40" s="23"/>
    </row>
    <row r="41" spans="1:4" ht="12.75">
      <c r="A41" s="25"/>
      <c r="B41" s="6"/>
      <c r="C41" s="14"/>
      <c r="D41" s="23"/>
    </row>
    <row r="42" spans="1:3" ht="12.75">
      <c r="A42" s="25"/>
      <c r="B42" s="6"/>
      <c r="C42" s="14"/>
    </row>
    <row r="43" spans="2:3" ht="12.75">
      <c r="B43" s="6"/>
      <c r="C43" s="14"/>
    </row>
    <row r="44" spans="2:3" ht="12.75">
      <c r="B44" s="6"/>
      <c r="C44" s="14"/>
    </row>
    <row r="45" spans="2:3" ht="12.75">
      <c r="B45" s="6"/>
      <c r="C45" s="14"/>
    </row>
    <row r="46" spans="2:3" ht="12.75">
      <c r="B46" s="6"/>
      <c r="C46" s="14"/>
    </row>
    <row r="47" spans="2:3" ht="12.75">
      <c r="B47" s="6"/>
      <c r="C47" s="14"/>
    </row>
    <row r="48" spans="2:3" ht="12.75">
      <c r="B48" s="6"/>
      <c r="C48" s="14"/>
    </row>
    <row r="49" spans="2:3" ht="12.75">
      <c r="B49" s="6"/>
      <c r="C49" s="14"/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/>
  <drawing r:id="rId4"/>
  <legacyDrawing r:id="rId3"/>
  <oleObjects>
    <oleObject progId="Equation.DSMT4" shapeId="185924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F3" sqref="F3"/>
    </sheetView>
  </sheetViews>
  <sheetFormatPr defaultColWidth="11.421875" defaultRowHeight="12.75"/>
  <cols>
    <col min="1" max="1" width="14.57421875" style="0" customWidth="1"/>
    <col min="2" max="2" width="14.00390625" style="0" customWidth="1"/>
    <col min="4" max="4" width="14.00390625" style="0" customWidth="1"/>
  </cols>
  <sheetData>
    <row r="1" spans="3:6" ht="13.5" thickBot="1">
      <c r="C1" s="43" t="s">
        <v>28</v>
      </c>
      <c r="F1" s="49" t="s">
        <v>29</v>
      </c>
    </row>
    <row r="2" spans="1:6" ht="15" thickBot="1">
      <c r="A2" s="3" t="s">
        <v>9</v>
      </c>
      <c r="B2" s="4" t="s">
        <v>8</v>
      </c>
      <c r="C2" s="33" t="s">
        <v>16</v>
      </c>
      <c r="D2" s="5">
        <v>0.0309781</v>
      </c>
      <c r="F2" s="49" t="s">
        <v>30</v>
      </c>
    </row>
    <row r="3" spans="1:6" ht="15" thickBot="1">
      <c r="A3" s="3" t="s">
        <v>10</v>
      </c>
      <c r="B3" s="4" t="s">
        <v>31</v>
      </c>
      <c r="C3" s="33" t="s">
        <v>17</v>
      </c>
      <c r="D3" s="5">
        <v>-0.0109703</v>
      </c>
      <c r="F3" s="63" t="s">
        <v>32</v>
      </c>
    </row>
    <row r="4" spans="3:4" ht="12.75">
      <c r="C4" s="33" t="s">
        <v>15</v>
      </c>
      <c r="D4" s="5">
        <v>1.09936</v>
      </c>
    </row>
    <row r="6" spans="2:3" ht="13.5" thickBot="1">
      <c r="B6" s="43" t="s">
        <v>19</v>
      </c>
      <c r="C6" s="43" t="s">
        <v>28</v>
      </c>
    </row>
    <row r="7" spans="1:4" ht="12.75">
      <c r="A7" s="8" t="s">
        <v>20</v>
      </c>
      <c r="B7" s="9">
        <f>A14+(A15-A14)/(LN(B15)-LN(B14))*(LN(0.5)-LN(B14))</f>
        <v>29.557218924150785</v>
      </c>
      <c r="C7" s="9">
        <f>(1/(D2*D4))*LN((0.5^(-D4)+(D3/D2))/(1+(D3/D2)))</f>
        <v>29.90702755638325</v>
      </c>
      <c r="D7" s="10" t="s">
        <v>11</v>
      </c>
    </row>
    <row r="8" spans="1:4" ht="13.5" thickBot="1">
      <c r="A8" s="11" t="s">
        <v>21</v>
      </c>
      <c r="B8" s="12">
        <f>A17+(A18-A17)/(LN(B18)-LN(B17))*(LN(0.1)-LN(B17))</f>
        <v>86.45799786213132</v>
      </c>
      <c r="C8" s="12">
        <f>(1/(D2*D4))*LN((0.1^(-D4)+(D3/D2))/(1+(D3/D2)))</f>
        <v>86.3267995979458</v>
      </c>
      <c r="D8" s="13" t="s">
        <v>11</v>
      </c>
    </row>
    <row r="9" spans="1:4" ht="12.75">
      <c r="A9" s="8" t="s">
        <v>25</v>
      </c>
      <c r="B9" s="9"/>
      <c r="C9" s="9">
        <f>LN(2)/D2</f>
        <v>22.37539360257554</v>
      </c>
      <c r="D9" s="10" t="s">
        <v>11</v>
      </c>
    </row>
    <row r="10" spans="1:4" ht="13.5" thickBot="1">
      <c r="A10" s="11" t="s">
        <v>26</v>
      </c>
      <c r="B10" s="12"/>
      <c r="C10" s="12">
        <f>LN(10)/D2</f>
        <v>74.32944864255865</v>
      </c>
      <c r="D10" s="13" t="s">
        <v>11</v>
      </c>
    </row>
    <row r="11" spans="2:3" ht="13.5" thickBot="1">
      <c r="B11" s="43"/>
      <c r="C11" s="43"/>
    </row>
    <row r="12" spans="1:4" ht="13.5" thickBot="1">
      <c r="A12" s="34" t="s">
        <v>12</v>
      </c>
      <c r="B12" s="35" t="s">
        <v>13</v>
      </c>
      <c r="C12" s="36" t="s">
        <v>14</v>
      </c>
      <c r="D12" s="39" t="s">
        <v>18</v>
      </c>
    </row>
    <row r="13" spans="1:4" ht="12.75">
      <c r="A13" s="55">
        <v>0</v>
      </c>
      <c r="B13" s="56">
        <v>1</v>
      </c>
      <c r="C13" s="57">
        <v>0</v>
      </c>
      <c r="D13" s="48">
        <f aca="true" t="shared" si="0" ref="D13:D29">((1+$D$3/$D$2)*EXP($D$2*$D$4*A13)-$D$3/$D$2)^(-1/$D$4)</f>
        <v>1</v>
      </c>
    </row>
    <row r="14" spans="1:4" ht="12.75">
      <c r="A14" s="17">
        <v>10</v>
      </c>
      <c r="B14" s="15">
        <v>0.813159</v>
      </c>
      <c r="C14" s="16">
        <v>0.000852849</v>
      </c>
      <c r="D14" s="6">
        <f t="shared" si="0"/>
        <v>0.8092040132052284</v>
      </c>
    </row>
    <row r="15" spans="1:4" ht="12.75">
      <c r="A15" s="17">
        <v>30</v>
      </c>
      <c r="B15" s="15">
        <v>0.494525</v>
      </c>
      <c r="C15" s="16">
        <v>0.0010771</v>
      </c>
      <c r="D15" s="6">
        <f t="shared" si="0"/>
        <v>0.49879908931816386</v>
      </c>
    </row>
    <row r="16" spans="1:4" ht="12.75">
      <c r="A16" s="17">
        <v>50</v>
      </c>
      <c r="B16" s="15">
        <v>0.287569</v>
      </c>
      <c r="C16" s="16">
        <v>0.000652546</v>
      </c>
      <c r="D16" s="6">
        <f t="shared" si="0"/>
        <v>0.290004732227575</v>
      </c>
    </row>
    <row r="17" spans="1:4" ht="12.75">
      <c r="A17" s="17">
        <v>70</v>
      </c>
      <c r="B17" s="15">
        <v>0.163159</v>
      </c>
      <c r="C17" s="16">
        <v>0.000250663</v>
      </c>
      <c r="D17" s="6">
        <f t="shared" si="0"/>
        <v>0.16272834686477675</v>
      </c>
    </row>
    <row r="18" spans="1:4" ht="12.75">
      <c r="A18" s="17">
        <v>90</v>
      </c>
      <c r="B18" s="15">
        <v>0.0900001</v>
      </c>
      <c r="C18" s="16">
        <v>0.000364917</v>
      </c>
      <c r="D18" s="6">
        <f t="shared" si="0"/>
        <v>0.08951440649920343</v>
      </c>
    </row>
    <row r="19" spans="1:4" ht="12.75">
      <c r="A19" s="17">
        <v>110</v>
      </c>
      <c r="B19" s="15">
        <v>0.048875</v>
      </c>
      <c r="C19" s="16">
        <v>0.000387844</v>
      </c>
      <c r="D19" s="6">
        <f t="shared" si="0"/>
        <v>0.04872116028956677</v>
      </c>
    </row>
    <row r="20" spans="1:4" ht="12.75">
      <c r="A20" s="17">
        <v>130</v>
      </c>
      <c r="B20" s="15">
        <v>0.0267162</v>
      </c>
      <c r="C20" s="16">
        <v>0.000214693</v>
      </c>
      <c r="D20" s="6">
        <f t="shared" si="0"/>
        <v>0.026372222765894</v>
      </c>
    </row>
    <row r="21" spans="1:4" ht="12.75">
      <c r="A21" s="17">
        <v>150</v>
      </c>
      <c r="B21" s="15">
        <v>0.0141158</v>
      </c>
      <c r="C21" s="16">
        <v>0.000157265</v>
      </c>
      <c r="D21" s="6">
        <f t="shared" si="0"/>
        <v>0.014234634046511386</v>
      </c>
    </row>
    <row r="22" spans="1:4" ht="12.75">
      <c r="A22" s="17">
        <v>170</v>
      </c>
      <c r="B22" s="15">
        <v>0.00758606</v>
      </c>
      <c r="C22" s="16">
        <v>0.000149756</v>
      </c>
      <c r="D22" s="6">
        <f t="shared" si="0"/>
        <v>0.007672186846028934</v>
      </c>
    </row>
    <row r="23" spans="1:4" ht="12.75">
      <c r="A23" s="17">
        <v>190</v>
      </c>
      <c r="B23" s="15">
        <v>0.00414138</v>
      </c>
      <c r="C23" s="16">
        <v>7.15146E-05</v>
      </c>
      <c r="D23" s="6">
        <f t="shared" si="0"/>
        <v>0.0041321276499153336</v>
      </c>
    </row>
    <row r="24" spans="1:4" ht="12.75">
      <c r="A24" s="17">
        <v>210</v>
      </c>
      <c r="B24" s="15">
        <v>0.00216129</v>
      </c>
      <c r="C24" s="16">
        <v>5.66051E-05</v>
      </c>
      <c r="D24" s="6">
        <f t="shared" si="0"/>
        <v>0.0022246767203790976</v>
      </c>
    </row>
    <row r="25" spans="1:4" ht="12.75">
      <c r="A25" s="17">
        <v>230</v>
      </c>
      <c r="B25" s="15">
        <v>0.00112528</v>
      </c>
      <c r="C25" s="16">
        <v>3.96009E-05</v>
      </c>
      <c r="D25" s="6">
        <f t="shared" si="0"/>
        <v>0.0011975077965390196</v>
      </c>
    </row>
    <row r="26" spans="1:4" ht="12.75">
      <c r="A26" s="17">
        <v>250</v>
      </c>
      <c r="B26" s="15">
        <v>0.000592059</v>
      </c>
      <c r="C26" s="16">
        <v>3.47275E-05</v>
      </c>
      <c r="D26" s="6">
        <f t="shared" si="0"/>
        <v>0.0006445378173941153</v>
      </c>
    </row>
    <row r="27" spans="1:4" ht="12.75">
      <c r="A27" s="17">
        <v>270</v>
      </c>
      <c r="B27" s="15">
        <v>0.000330381</v>
      </c>
      <c r="C27" s="16">
        <v>1.63419E-05</v>
      </c>
      <c r="D27" s="6">
        <f t="shared" si="0"/>
        <v>0.00034689457710354056</v>
      </c>
    </row>
    <row r="28" spans="1:4" ht="12.75">
      <c r="A28" s="17">
        <v>290</v>
      </c>
      <c r="B28" s="15">
        <v>0.000203291</v>
      </c>
      <c r="C28" s="16">
        <v>1.70589E-05</v>
      </c>
      <c r="D28" s="6">
        <f t="shared" si="0"/>
        <v>0.0001866964308281455</v>
      </c>
    </row>
    <row r="29" spans="1:4" ht="13.5" thickBot="1">
      <c r="A29" s="18">
        <v>310</v>
      </c>
      <c r="B29" s="26">
        <v>7.78671E-05</v>
      </c>
      <c r="C29" s="19">
        <v>1.3977E-05</v>
      </c>
      <c r="D29" s="6">
        <f t="shared" si="0"/>
        <v>0.00010047757725145712</v>
      </c>
    </row>
    <row r="30" spans="1:4" ht="12.75">
      <c r="A30" s="25"/>
      <c r="B30" s="6"/>
      <c r="C30" s="14"/>
      <c r="D30" s="22"/>
    </row>
    <row r="31" spans="1:4" ht="12.75">
      <c r="A31" s="25"/>
      <c r="B31" s="6"/>
      <c r="C31" s="14"/>
      <c r="D31" s="22"/>
    </row>
    <row r="32" spans="1:4" ht="12.75">
      <c r="A32" s="25"/>
      <c r="B32" s="6"/>
      <c r="C32" s="14"/>
      <c r="D32" s="22"/>
    </row>
    <row r="33" spans="1:4" ht="12.75">
      <c r="A33" s="25"/>
      <c r="B33" s="6"/>
      <c r="C33" s="14"/>
      <c r="D33" s="22"/>
    </row>
    <row r="34" spans="1:4" ht="12.75">
      <c r="A34" s="25"/>
      <c r="B34" s="6"/>
      <c r="C34" s="14"/>
      <c r="D34" s="23"/>
    </row>
    <row r="35" spans="1:4" ht="12.75">
      <c r="A35" s="25"/>
      <c r="B35" s="6"/>
      <c r="C35" s="14"/>
      <c r="D35" s="23"/>
    </row>
    <row r="36" spans="1:4" ht="12.75">
      <c r="A36" s="25"/>
      <c r="B36" s="6"/>
      <c r="C36" s="14"/>
      <c r="D36" s="23"/>
    </row>
    <row r="37" spans="1:4" ht="12.75">
      <c r="A37" s="25"/>
      <c r="B37" s="6"/>
      <c r="C37" s="14"/>
      <c r="D37" s="23"/>
    </row>
    <row r="38" spans="1:4" ht="12.75">
      <c r="A38" s="25"/>
      <c r="B38" s="6"/>
      <c r="C38" s="14"/>
      <c r="D38" s="23"/>
    </row>
    <row r="39" spans="1:4" ht="12.75">
      <c r="A39" s="25"/>
      <c r="B39" s="6"/>
      <c r="C39" s="14"/>
      <c r="D39" s="23"/>
    </row>
    <row r="40" spans="1:4" ht="12.75">
      <c r="A40" s="25"/>
      <c r="B40" s="6"/>
      <c r="C40" s="14"/>
      <c r="D40" s="23"/>
    </row>
    <row r="41" spans="1:4" ht="12.75">
      <c r="A41" s="25"/>
      <c r="B41" s="6"/>
      <c r="C41" s="14"/>
      <c r="D41" s="23"/>
    </row>
    <row r="42" spans="1:3" ht="12.75">
      <c r="A42" s="25"/>
      <c r="B42" s="6"/>
      <c r="C42" s="14"/>
    </row>
    <row r="43" spans="1:3" ht="12.75">
      <c r="A43" s="27"/>
      <c r="B43" s="6"/>
      <c r="C43" s="14"/>
    </row>
    <row r="44" spans="1:3" ht="12.75">
      <c r="A44" s="27"/>
      <c r="B44" s="6"/>
      <c r="C44" s="14"/>
    </row>
    <row r="45" spans="1:3" ht="12.75">
      <c r="A45" s="27"/>
      <c r="B45" s="6"/>
      <c r="C45" s="14"/>
    </row>
  </sheetData>
  <hyperlinks>
    <hyperlink ref="F3" r:id="rId1" display="Med. Phys. 35, 4898-4906"/>
  </hyperlinks>
  <printOptions/>
  <pageMargins left="0.75" right="0.75" top="1" bottom="1" header="0" footer="0"/>
  <pageSetup orientation="portrait" paperSize="9"/>
  <drawing r:id="rId4"/>
  <legacyDrawing r:id="rId3"/>
  <oleObjects>
    <oleObject progId="Equation.DSMT4" shapeId="185977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 Ballester</dc:creator>
  <cp:keywords/>
  <dc:description/>
  <cp:lastModifiedBy>Facundo Ballester</cp:lastModifiedBy>
  <dcterms:created xsi:type="dcterms:W3CDTF">2008-09-24T16:10:09Z</dcterms:created>
  <dcterms:modified xsi:type="dcterms:W3CDTF">2008-10-30T15:40:34Z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