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4C3" lockStructure="1"/>
  <bookViews>
    <workbookView xWindow="120" yWindow="75" windowWidth="21315" windowHeight="10545" activeTab="1"/>
  </bookViews>
  <sheets>
    <sheet name="PRESENTACION" sheetId="1" r:id="rId1"/>
    <sheet name="IS_LM" sheetId="2" r:id="rId2"/>
  </sheets>
  <calcPr calcId="145621"/>
</workbook>
</file>

<file path=xl/calcChain.xml><?xml version="1.0" encoding="utf-8"?>
<calcChain xmlns="http://schemas.openxmlformats.org/spreadsheetml/2006/main">
  <c r="O36" i="2" l="1"/>
  <c r="F36" i="2"/>
  <c r="Q26" i="2"/>
  <c r="H26" i="2"/>
  <c r="L18" i="2"/>
  <c r="M18" i="2" s="1"/>
  <c r="C18" i="2"/>
  <c r="D18" i="2" s="1"/>
  <c r="L15" i="2"/>
  <c r="C15" i="2"/>
  <c r="J9" i="2" s="1"/>
  <c r="L13" i="2"/>
  <c r="M13" i="2" s="1"/>
  <c r="C13" i="2"/>
  <c r="D13" i="2" s="1"/>
  <c r="J10" i="2"/>
  <c r="I10" i="2"/>
  <c r="K10" i="2" s="1"/>
  <c r="G10" i="2"/>
  <c r="I9" i="2"/>
  <c r="G9" i="2"/>
  <c r="K9" i="2" l="1"/>
  <c r="F38" i="2"/>
  <c r="F33" i="2"/>
  <c r="H9" i="2"/>
  <c r="H10" i="2"/>
  <c r="O38" i="2"/>
  <c r="O33" i="2"/>
  <c r="O40" i="2" l="1"/>
  <c r="R36" i="2" s="1"/>
  <c r="F40" i="2"/>
  <c r="I36" i="2" s="1"/>
  <c r="I38" i="2" l="1"/>
  <c r="I33" i="2"/>
  <c r="R33" i="2"/>
  <c r="R38" i="2"/>
</calcChain>
</file>

<file path=xl/sharedStrings.xml><?xml version="1.0" encoding="utf-8"?>
<sst xmlns="http://schemas.openxmlformats.org/spreadsheetml/2006/main" count="80" uniqueCount="46">
  <si>
    <t>Esta obra está bajo una Licencia Creative Commons Atribución-NoComercial-CompartirIgual 4.0 Internacional</t>
  </si>
  <si>
    <t xml:space="preserve">http://creativecommons.org/licenses/by-nc-sa/4.0/ </t>
  </si>
  <si>
    <t>Centro Universitario de Estudios Financieros CUNEF, Madrid.</t>
  </si>
  <si>
    <t>Autor: Carlos Salvador Muñoz</t>
  </si>
  <si>
    <t>POLÍTICA MONETARIA EN EL MODELO IS-LM</t>
  </si>
  <si>
    <t>EJERCICIO PARA LA PRÁCTICA AUTÓNOMA DE CONCEPTOS DE ECONOMÍA</t>
  </si>
  <si>
    <r>
      <rPr>
        <b/>
        <sz val="16"/>
        <color theme="1"/>
        <rFont val="Cambria"/>
        <family val="1"/>
      </rPr>
      <t xml:space="preserve">ENUNCIADO:
</t>
    </r>
    <r>
      <rPr>
        <sz val="16"/>
        <color theme="1"/>
        <rFont val="Cambria"/>
        <family val="1"/>
      </rPr>
      <t>Suponga una economía representada por las siguientes ecuaciones:
C = 300 + 0,7Y</t>
    </r>
    <r>
      <rPr>
        <vertAlign val="subscript"/>
        <sz val="16"/>
        <color theme="1"/>
        <rFont val="Cambria"/>
        <family val="1"/>
      </rPr>
      <t xml:space="preserve">d
</t>
    </r>
    <r>
      <rPr>
        <sz val="16"/>
        <color theme="1"/>
        <rFont val="Cambria"/>
        <family val="1"/>
      </rPr>
      <t>I = 350 + 0,1Y - 1100i
G = 300
T = 0,4Y
(M/P)</t>
    </r>
    <r>
      <rPr>
        <vertAlign val="superscript"/>
        <sz val="16"/>
        <color theme="1"/>
        <rFont val="Cambria"/>
        <family val="1"/>
      </rPr>
      <t xml:space="preserve">D </t>
    </r>
    <r>
      <rPr>
        <sz val="16"/>
        <color theme="1"/>
        <rFont val="Cambria"/>
        <family val="1"/>
      </rPr>
      <t>= 1,6Y - 5500i
M</t>
    </r>
    <r>
      <rPr>
        <vertAlign val="superscript"/>
        <sz val="16"/>
        <color theme="1"/>
        <rFont val="Cambria"/>
        <family val="1"/>
      </rPr>
      <t xml:space="preserve">S </t>
    </r>
    <r>
      <rPr>
        <sz val="16"/>
        <color theme="1"/>
        <rFont val="Cambria"/>
        <family val="1"/>
      </rPr>
      <t xml:space="preserve">= 2100
</t>
    </r>
    <r>
      <rPr>
        <b/>
        <sz val="16"/>
        <color theme="1"/>
        <rFont val="Cambria"/>
        <family val="1"/>
      </rPr>
      <t>Revisa cómo se han introducido los datos en la zona de cálculos para obtener las funciones IS-LM, la renta y el tipo de interés de equilibrio.
Utiliza la zona de cálculos para obtener los mismos datos en el equilibrio alcanzado si se lleva a cabo una política monetaria expansiva en la que se produce un incremento de la oferta monetaria de 200um</t>
    </r>
    <r>
      <rPr>
        <sz val="16"/>
        <color theme="1"/>
        <rFont val="Cambria"/>
        <family val="1"/>
      </rPr>
      <t xml:space="preserve">
</t>
    </r>
  </si>
  <si>
    <t>ZONA DE CÁLCULOS</t>
  </si>
  <si>
    <t>Demanda Macroeconómica</t>
  </si>
  <si>
    <t>P</t>
  </si>
  <si>
    <r>
      <t>Y</t>
    </r>
    <r>
      <rPr>
        <b/>
        <vertAlign val="superscript"/>
        <sz val="14"/>
        <color theme="1"/>
        <rFont val="Calibri"/>
        <family val="2"/>
        <scheme val="minor"/>
      </rPr>
      <t>E</t>
    </r>
  </si>
  <si>
    <r>
      <t>D</t>
    </r>
    <r>
      <rPr>
        <b/>
        <vertAlign val="subscript"/>
        <sz val="14"/>
        <color theme="1"/>
        <rFont val="Calibri"/>
        <family val="2"/>
        <scheme val="minor"/>
      </rPr>
      <t>0</t>
    </r>
  </si>
  <si>
    <r>
      <t>D</t>
    </r>
    <r>
      <rPr>
        <b/>
        <vertAlign val="subscript"/>
        <sz val="14"/>
        <color theme="1"/>
        <rFont val="Calibri"/>
        <family val="2"/>
        <scheme val="minor"/>
      </rPr>
      <t>1</t>
    </r>
  </si>
  <si>
    <r>
      <t>Y</t>
    </r>
    <r>
      <rPr>
        <vertAlign val="superscript"/>
        <sz val="14"/>
        <color theme="1"/>
        <rFont val="Calibri"/>
        <family val="2"/>
        <scheme val="minor"/>
      </rPr>
      <t>E</t>
    </r>
  </si>
  <si>
    <t>Equilibrio</t>
  </si>
  <si>
    <t>DATOS</t>
  </si>
  <si>
    <r>
      <t>Y</t>
    </r>
    <r>
      <rPr>
        <vertAlign val="superscript"/>
        <sz val="18"/>
        <color theme="1"/>
        <rFont val="Calibri"/>
        <family val="2"/>
        <scheme val="minor"/>
      </rPr>
      <t>E</t>
    </r>
  </si>
  <si>
    <t xml:space="preserve">Mercado de bienes </t>
  </si>
  <si>
    <r>
      <t>c</t>
    </r>
    <r>
      <rPr>
        <b/>
        <vertAlign val="subscript"/>
        <sz val="18"/>
        <color theme="1"/>
        <rFont val="Calibri"/>
        <family val="2"/>
        <scheme val="minor"/>
      </rPr>
      <t>0</t>
    </r>
  </si>
  <si>
    <r>
      <t>c</t>
    </r>
    <r>
      <rPr>
        <b/>
        <vertAlign val="subscript"/>
        <sz val="18"/>
        <color theme="1"/>
        <rFont val="Calibri"/>
        <family val="2"/>
        <scheme val="minor"/>
      </rPr>
      <t>1</t>
    </r>
  </si>
  <si>
    <t>C</t>
  </si>
  <si>
    <t>c</t>
  </si>
  <si>
    <r>
      <t>t</t>
    </r>
    <r>
      <rPr>
        <b/>
        <vertAlign val="subscript"/>
        <sz val="18"/>
        <color theme="1"/>
        <rFont val="Calibri"/>
        <family val="2"/>
        <scheme val="minor"/>
      </rPr>
      <t>0</t>
    </r>
  </si>
  <si>
    <r>
      <t>t</t>
    </r>
    <r>
      <rPr>
        <b/>
        <vertAlign val="subscript"/>
        <sz val="18"/>
        <color theme="1"/>
        <rFont val="Calibri"/>
        <family val="2"/>
        <scheme val="minor"/>
      </rPr>
      <t>1</t>
    </r>
  </si>
  <si>
    <r>
      <t>i</t>
    </r>
    <r>
      <rPr>
        <vertAlign val="superscript"/>
        <sz val="18"/>
        <color theme="1"/>
        <rFont val="Calibri"/>
        <family val="2"/>
        <scheme val="minor"/>
      </rPr>
      <t>E</t>
    </r>
  </si>
  <si>
    <t>T</t>
  </si>
  <si>
    <r>
      <t>b</t>
    </r>
    <r>
      <rPr>
        <b/>
        <vertAlign val="subscript"/>
        <sz val="18"/>
        <color theme="1"/>
        <rFont val="Calibri"/>
        <family val="2"/>
        <scheme val="minor"/>
      </rPr>
      <t>0</t>
    </r>
  </si>
  <si>
    <r>
      <t>b</t>
    </r>
    <r>
      <rPr>
        <b/>
        <vertAlign val="subscript"/>
        <sz val="18"/>
        <color theme="1"/>
        <rFont val="Calibri"/>
        <family val="2"/>
        <scheme val="minor"/>
      </rPr>
      <t>1</t>
    </r>
  </si>
  <si>
    <r>
      <t>b</t>
    </r>
    <r>
      <rPr>
        <b/>
        <vertAlign val="subscript"/>
        <sz val="18"/>
        <color theme="1"/>
        <rFont val="Calibri"/>
        <family val="2"/>
        <scheme val="minor"/>
      </rPr>
      <t>2</t>
    </r>
  </si>
  <si>
    <t>I</t>
  </si>
  <si>
    <t>G</t>
  </si>
  <si>
    <t>MERCADO DE DINERO</t>
  </si>
  <si>
    <t>M</t>
  </si>
  <si>
    <r>
      <t>m</t>
    </r>
    <r>
      <rPr>
        <b/>
        <vertAlign val="superscript"/>
        <sz val="18"/>
        <color theme="1"/>
        <rFont val="Calibri"/>
        <family val="2"/>
        <scheme val="minor"/>
      </rPr>
      <t>s</t>
    </r>
  </si>
  <si>
    <r>
      <rPr>
        <b/>
        <sz val="18"/>
        <color theme="1"/>
        <rFont val="Calibri"/>
        <family val="2"/>
        <scheme val="minor"/>
      </rPr>
      <t>M</t>
    </r>
    <r>
      <rPr>
        <b/>
        <vertAlign val="superscript"/>
        <sz val="18"/>
        <color theme="1"/>
        <rFont val="Calibri"/>
        <family val="2"/>
        <scheme val="minor"/>
      </rPr>
      <t>s</t>
    </r>
  </si>
  <si>
    <r>
      <t>d</t>
    </r>
    <r>
      <rPr>
        <b/>
        <vertAlign val="subscript"/>
        <sz val="18"/>
        <color theme="1"/>
        <rFont val="Calibri"/>
        <family val="2"/>
        <scheme val="minor"/>
      </rPr>
      <t>1</t>
    </r>
  </si>
  <si>
    <r>
      <t>d</t>
    </r>
    <r>
      <rPr>
        <b/>
        <vertAlign val="subscript"/>
        <sz val="18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</si>
  <si>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8"/>
        <color theme="1"/>
        <rFont val="Calibri"/>
        <family val="2"/>
        <scheme val="minor"/>
      </rPr>
      <t>d</t>
    </r>
  </si>
  <si>
    <r>
      <t>m</t>
    </r>
    <r>
      <rPr>
        <b/>
        <vertAlign val="superscript"/>
        <sz val="18"/>
        <color theme="1"/>
        <rFont val="Calibri"/>
        <family val="2"/>
        <scheme val="minor"/>
      </rPr>
      <t>d</t>
    </r>
  </si>
  <si>
    <t>Componentes de la Demanda</t>
  </si>
  <si>
    <t>% (C/ Y)</t>
  </si>
  <si>
    <t>% (G/ Y)</t>
  </si>
  <si>
    <t>% (I/ Y)</t>
  </si>
  <si>
    <t>Y</t>
  </si>
  <si>
    <t>Carlos Salvador Muñoz</t>
  </si>
  <si>
    <t>GRUPO DE INNOVACIÓN EDUCATIVA ECO-INNOVA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</si>
</sst>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vertAlign val="subscript"/>
      <sz val="16"/>
      <color theme="1"/>
      <name val="Cambria"/>
      <family val="1"/>
    </font>
    <font>
      <vertAlign val="superscript"/>
      <sz val="16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6C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3" fillId="2" borderId="0" xfId="2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0" borderId="0" xfId="0" applyFill="1"/>
    <xf numFmtId="0" fontId="5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6" xfId="0" applyFont="1" applyBorder="1"/>
    <xf numFmtId="0" fontId="8" fillId="0" borderId="7" xfId="0" applyFont="1" applyBorder="1"/>
    <xf numFmtId="2" fontId="8" fillId="0" borderId="8" xfId="0" applyNumberFormat="1" applyFont="1" applyBorder="1"/>
    <xf numFmtId="0" fontId="8" fillId="0" borderId="8" xfId="0" applyFont="1" applyBorder="1"/>
    <xf numFmtId="0" fontId="8" fillId="0" borderId="9" xfId="0" applyFont="1" applyBorder="1"/>
    <xf numFmtId="0" fontId="14" fillId="0" borderId="0" xfId="0" applyFont="1"/>
    <xf numFmtId="0" fontId="13" fillId="0" borderId="0" xfId="0" applyFont="1" applyBorder="1" applyAlignment="1">
      <alignment horizontal="center"/>
    </xf>
    <xf numFmtId="0" fontId="14" fillId="3" borderId="10" xfId="0" applyFont="1" applyFill="1" applyBorder="1"/>
    <xf numFmtId="0" fontId="14" fillId="3" borderId="11" xfId="0" applyFont="1" applyFill="1" applyBorder="1"/>
    <xf numFmtId="2" fontId="13" fillId="3" borderId="12" xfId="0" applyNumberFormat="1" applyFont="1" applyFill="1" applyBorder="1"/>
    <xf numFmtId="0" fontId="14" fillId="3" borderId="0" xfId="0" applyFont="1" applyFill="1" applyBorder="1"/>
    <xf numFmtId="0" fontId="14" fillId="3" borderId="13" xfId="0" applyFont="1" applyFill="1" applyBorder="1"/>
    <xf numFmtId="2" fontId="13" fillId="3" borderId="14" xfId="0" applyNumberFormat="1" applyFont="1" applyFill="1" applyBorder="1"/>
    <xf numFmtId="0" fontId="13" fillId="3" borderId="11" xfId="0" applyFont="1" applyFill="1" applyBorder="1"/>
    <xf numFmtId="0" fontId="14" fillId="3" borderId="12" xfId="0" applyFont="1" applyFill="1" applyBorder="1"/>
    <xf numFmtId="2" fontId="14" fillId="3" borderId="14" xfId="0" applyNumberFormat="1" applyFont="1" applyFill="1" applyBorder="1"/>
    <xf numFmtId="0" fontId="13" fillId="3" borderId="13" xfId="0" applyFont="1" applyFill="1" applyBorder="1"/>
    <xf numFmtId="0" fontId="14" fillId="3" borderId="14" xfId="0" applyFont="1" applyFill="1" applyBorder="1"/>
    <xf numFmtId="0" fontId="14" fillId="3" borderId="0" xfId="0" applyFont="1" applyFill="1" applyBorder="1" applyProtection="1">
      <protection locked="0"/>
    </xf>
    <xf numFmtId="0" fontId="17" fillId="3" borderId="0" xfId="0" applyFont="1" applyFill="1" applyBorder="1"/>
    <xf numFmtId="0" fontId="13" fillId="3" borderId="0" xfId="0" applyFont="1" applyFill="1" applyBorder="1"/>
    <xf numFmtId="0" fontId="14" fillId="3" borderId="15" xfId="0" applyFont="1" applyFill="1" applyBorder="1"/>
    <xf numFmtId="0" fontId="14" fillId="3" borderId="16" xfId="0" applyFont="1" applyFill="1" applyBorder="1"/>
    <xf numFmtId="164" fontId="13" fillId="3" borderId="17" xfId="0" applyNumberFormat="1" applyFont="1" applyFill="1" applyBorder="1"/>
    <xf numFmtId="0" fontId="13" fillId="8" borderId="0" xfId="0" applyFont="1" applyFill="1" applyBorder="1" applyAlignment="1">
      <alignment horizontal="center"/>
    </xf>
    <xf numFmtId="0" fontId="13" fillId="3" borderId="12" xfId="0" applyFont="1" applyFill="1" applyBorder="1"/>
    <xf numFmtId="0" fontId="18" fillId="3" borderId="15" xfId="0" applyFont="1" applyFill="1" applyBorder="1"/>
    <xf numFmtId="0" fontId="14" fillId="3" borderId="17" xfId="0" applyFont="1" applyFill="1" applyBorder="1"/>
    <xf numFmtId="0" fontId="13" fillId="3" borderId="15" xfId="0" applyFont="1" applyFill="1" applyBorder="1"/>
    <xf numFmtId="0" fontId="14" fillId="3" borderId="16" xfId="0" applyFont="1" applyFill="1" applyBorder="1" applyProtection="1">
      <protection locked="0"/>
    </xf>
    <xf numFmtId="0" fontId="14" fillId="5" borderId="16" xfId="0" applyFont="1" applyFill="1" applyBorder="1" applyProtection="1">
      <protection locked="0"/>
    </xf>
    <xf numFmtId="0" fontId="14" fillId="5" borderId="17" xfId="0" applyFont="1" applyFill="1" applyBorder="1"/>
    <xf numFmtId="0" fontId="14" fillId="3" borderId="17" xfId="0" applyFont="1" applyFill="1" applyBorder="1" applyProtection="1">
      <protection locked="0"/>
    </xf>
    <xf numFmtId="0" fontId="2" fillId="3" borderId="0" xfId="0" applyFont="1" applyFill="1" applyBorder="1" applyAlignment="1">
      <alignment horizontal="center"/>
    </xf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2" fillId="3" borderId="13" xfId="0" applyFont="1" applyFill="1" applyBorder="1"/>
    <xf numFmtId="2" fontId="2" fillId="3" borderId="0" xfId="0" applyNumberFormat="1" applyFont="1" applyFill="1" applyBorder="1"/>
    <xf numFmtId="0" fontId="2" fillId="3" borderId="0" xfId="0" applyFont="1" applyFill="1" applyBorder="1"/>
    <xf numFmtId="10" fontId="0" fillId="3" borderId="14" xfId="1" applyNumberFormat="1" applyFont="1" applyFill="1" applyBorder="1"/>
    <xf numFmtId="10" fontId="0" fillId="3" borderId="0" xfId="1" applyNumberFormat="1" applyFont="1" applyFill="1" applyBorder="1"/>
    <xf numFmtId="0" fontId="2" fillId="3" borderId="15" xfId="0" applyFont="1" applyFill="1" applyBorder="1"/>
    <xf numFmtId="2" fontId="0" fillId="3" borderId="16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19" fillId="0" borderId="0" xfId="0" applyFont="1"/>
    <xf numFmtId="0" fontId="0" fillId="2" borderId="0" xfId="0" applyFill="1" applyAlignment="1">
      <alignment horizontal="left" wrapText="1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87923</xdr:colOff>
      <xdr:row>18</xdr:row>
      <xdr:rowOff>68300</xdr:rowOff>
    </xdr:from>
    <xdr:ext cx="1324188" cy="465833"/>
    <xdr:pic>
      <xdr:nvPicPr>
        <xdr:cNvPr id="2" name="1 Imagen" descr="Licencia Creative Commo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7923" y="3497300"/>
          <a:ext cx="1324188" cy="46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66678</xdr:colOff>
      <xdr:row>0</xdr:row>
      <xdr:rowOff>114300</xdr:rowOff>
    </xdr:from>
    <xdr:ext cx="4317023" cy="1276350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8" y="114300"/>
          <a:ext cx="4317023" cy="1276350"/>
        </a:xfrm>
        <a:prstGeom prst="rect">
          <a:avLst/>
        </a:prstGeom>
      </xdr:spPr>
    </xdr:pic>
    <xdr:clientData/>
  </xdr:oneCellAnchor>
  <xdr:oneCellAnchor>
    <xdr:from>
      <xdr:col>3</xdr:col>
      <xdr:colOff>86015</xdr:colOff>
      <xdr:row>18</xdr:row>
      <xdr:rowOff>72539</xdr:rowOff>
    </xdr:from>
    <xdr:ext cx="1471400" cy="440346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2015" y="3501539"/>
          <a:ext cx="1471400" cy="4403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326562</xdr:colOff>
      <xdr:row>2</xdr:row>
      <xdr:rowOff>244928</xdr:rowOff>
    </xdr:from>
    <xdr:to>
      <xdr:col>18</xdr:col>
      <xdr:colOff>656692</xdr:colOff>
      <xdr:row>2</xdr:row>
      <xdr:rowOff>1521278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4612" y="625928"/>
          <a:ext cx="4311580" cy="1276350"/>
        </a:xfrm>
        <a:prstGeom prst="rect">
          <a:avLst/>
        </a:prstGeom>
      </xdr:spPr>
    </xdr:pic>
    <xdr:clientData/>
  </xdr:twoCellAnchor>
  <xdr:twoCellAnchor editAs="oneCell">
    <xdr:from>
      <xdr:col>17</xdr:col>
      <xdr:colOff>68026</xdr:colOff>
      <xdr:row>2</xdr:row>
      <xdr:rowOff>299356</xdr:rowOff>
    </xdr:from>
    <xdr:to>
      <xdr:col>18</xdr:col>
      <xdr:colOff>614140</xdr:colOff>
      <xdr:row>2</xdr:row>
      <xdr:rowOff>739702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3601" y="680356"/>
          <a:ext cx="1470039" cy="440346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43</xdr:row>
      <xdr:rowOff>149677</xdr:rowOff>
    </xdr:from>
    <xdr:to>
      <xdr:col>2</xdr:col>
      <xdr:colOff>875152</xdr:colOff>
      <xdr:row>45</xdr:row>
      <xdr:rowOff>234510</xdr:rowOff>
    </xdr:to>
    <xdr:pic>
      <xdr:nvPicPr>
        <xdr:cNvPr id="4" name="3 Imagen" descr="Licencia Creative Comm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4" y="14846752"/>
          <a:ext cx="1324188" cy="46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ses/by-nc-sa/4.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24"/>
  <sheetViews>
    <sheetView zoomScale="130" zoomScaleNormal="130" workbookViewId="0">
      <selection activeCell="E16" sqref="E16"/>
    </sheetView>
  </sheetViews>
  <sheetFormatPr baseColWidth="10" defaultRowHeight="15" x14ac:dyDescent="0.25"/>
  <cols>
    <col min="1" max="1" width="4.140625" style="1" customWidth="1"/>
    <col min="2" max="5" width="11.42578125" style="1"/>
    <col min="6" max="6" width="21.28515625" style="1" customWidth="1"/>
    <col min="7" max="7" width="4.140625" style="1" customWidth="1"/>
    <col min="8" max="16384" width="11.42578125" style="1"/>
  </cols>
  <sheetData>
    <row r="9" spans="2:6" x14ac:dyDescent="0.25">
      <c r="B9" s="3"/>
      <c r="C9" s="3"/>
      <c r="D9" s="3"/>
      <c r="E9" s="3"/>
      <c r="F9" s="3"/>
    </row>
    <row r="10" spans="2:6" x14ac:dyDescent="0.25">
      <c r="B10" s="3" t="s">
        <v>5</v>
      </c>
      <c r="C10" s="3"/>
      <c r="D10" s="3"/>
      <c r="E10" s="3"/>
      <c r="F10" s="3"/>
    </row>
    <row r="11" spans="2:6" x14ac:dyDescent="0.25">
      <c r="B11" s="3" t="s">
        <v>45</v>
      </c>
      <c r="C11" s="3"/>
      <c r="D11" s="3"/>
      <c r="E11" s="3"/>
      <c r="F11" s="3"/>
    </row>
    <row r="12" spans="2:6" x14ac:dyDescent="0.25">
      <c r="B12" s="3"/>
      <c r="C12" s="3"/>
      <c r="D12" s="3"/>
      <c r="E12" s="3"/>
      <c r="F12" s="3"/>
    </row>
    <row r="13" spans="2:6" x14ac:dyDescent="0.25">
      <c r="B13" s="4" t="s">
        <v>4</v>
      </c>
      <c r="C13" s="3"/>
      <c r="D13" s="3"/>
      <c r="E13" s="3"/>
      <c r="F13" s="3"/>
    </row>
    <row r="14" spans="2:6" x14ac:dyDescent="0.25">
      <c r="B14" s="3"/>
      <c r="C14" s="3"/>
      <c r="D14" s="3"/>
      <c r="E14" s="3"/>
      <c r="F14" s="3"/>
    </row>
    <row r="15" spans="2:6" x14ac:dyDescent="0.25">
      <c r="B15" s="3" t="s">
        <v>3</v>
      </c>
      <c r="C15" s="3"/>
      <c r="D15" s="3"/>
      <c r="E15" s="3"/>
      <c r="F15" s="3"/>
    </row>
    <row r="16" spans="2:6" x14ac:dyDescent="0.25">
      <c r="B16" s="3" t="s">
        <v>2</v>
      </c>
      <c r="C16" s="3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23" spans="2:6" x14ac:dyDescent="0.25">
      <c r="B23" s="2" t="s">
        <v>1</v>
      </c>
    </row>
    <row r="24" spans="2:6" ht="33" customHeight="1" x14ac:dyDescent="0.25">
      <c r="B24" s="59" t="s">
        <v>0</v>
      </c>
      <c r="C24" s="59"/>
      <c r="D24" s="59"/>
      <c r="E24" s="59"/>
      <c r="F24" s="59"/>
    </row>
  </sheetData>
  <sheetProtection password="C4C3" sheet="1" objects="1" scenarios="1"/>
  <mergeCells count="1">
    <mergeCell ref="B24:F24"/>
  </mergeCells>
  <hyperlinks>
    <hyperlink ref="B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47"/>
  <sheetViews>
    <sheetView showGridLines="0" tabSelected="1" zoomScale="70" zoomScaleNormal="70" workbookViewId="0">
      <selection activeCell="H14" sqref="H14"/>
    </sheetView>
  </sheetViews>
  <sheetFormatPr baseColWidth="10" defaultRowHeight="15" x14ac:dyDescent="0.25"/>
  <cols>
    <col min="1" max="2" width="11.42578125" style="5"/>
    <col min="3" max="3" width="14.5703125" style="5" bestFit="1" customWidth="1"/>
    <col min="4" max="4" width="13.85546875" style="5" bestFit="1" customWidth="1"/>
    <col min="5" max="5" width="11.5703125" style="5" bestFit="1" customWidth="1"/>
    <col min="6" max="6" width="11.42578125" style="5"/>
    <col min="7" max="7" width="11.7109375" style="5" bestFit="1" customWidth="1"/>
    <col min="8" max="8" width="17.140625" style="5" customWidth="1"/>
    <col min="9" max="9" width="14.140625" style="5" bestFit="1" customWidth="1"/>
    <col min="10" max="10" width="6.28515625" style="5" customWidth="1"/>
    <col min="11" max="12" width="14" style="5" bestFit="1" customWidth="1"/>
    <col min="13" max="13" width="14.42578125" style="5" bestFit="1" customWidth="1"/>
    <col min="14" max="14" width="11.5703125" style="5" bestFit="1" customWidth="1"/>
    <col min="15" max="16" width="11.42578125" style="5"/>
    <col min="17" max="17" width="11.42578125" style="5" customWidth="1"/>
    <col min="18" max="18" width="13.85546875" style="5" bestFit="1" customWidth="1"/>
    <col min="19" max="19" width="13.85546875" style="5" customWidth="1"/>
    <col min="20" max="16384" width="11.42578125" style="5"/>
  </cols>
  <sheetData>
    <row r="3" spans="2:19" ht="319.5" customHeight="1" x14ac:dyDescent="0.3">
      <c r="B3" s="69" t="s">
        <v>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5" spans="2:19" ht="20.25" x14ac:dyDescent="0.3">
      <c r="B5" s="6"/>
      <c r="C5" s="6"/>
      <c r="D5" s="6"/>
      <c r="E5" s="7" t="s">
        <v>7</v>
      </c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ht="3" customHeight="1" thickBot="1" x14ac:dyDescent="0.3"/>
    <row r="7" spans="2:19" ht="36" customHeight="1" thickBot="1" x14ac:dyDescent="0.35">
      <c r="B7" s="8"/>
      <c r="C7" s="8"/>
      <c r="D7" s="8"/>
      <c r="E7" s="8"/>
      <c r="F7" s="8"/>
      <c r="G7" s="70" t="s">
        <v>8</v>
      </c>
      <c r="H7" s="71"/>
      <c r="I7" s="71"/>
      <c r="J7" s="71"/>
      <c r="K7" s="72"/>
      <c r="L7" s="8"/>
      <c r="M7" s="8"/>
      <c r="N7" s="8"/>
      <c r="O7" s="8"/>
      <c r="P7" s="8"/>
      <c r="Q7" s="8"/>
      <c r="R7" s="8"/>
      <c r="S7" s="8"/>
    </row>
    <row r="8" spans="2:19" ht="21.75" x14ac:dyDescent="0.35">
      <c r="B8" s="8"/>
      <c r="C8" s="8"/>
      <c r="D8" s="8"/>
      <c r="E8" s="8"/>
      <c r="F8" s="8"/>
      <c r="G8" s="9" t="s">
        <v>9</v>
      </c>
      <c r="H8" s="10" t="s">
        <v>10</v>
      </c>
      <c r="I8" s="11" t="s">
        <v>11</v>
      </c>
      <c r="J8" s="11" t="s">
        <v>12</v>
      </c>
      <c r="K8" s="12" t="s">
        <v>13</v>
      </c>
      <c r="L8" s="8"/>
      <c r="M8" s="8"/>
      <c r="N8" s="8"/>
      <c r="O8" s="8"/>
      <c r="P8" s="8"/>
      <c r="Q8" s="8"/>
      <c r="R8" s="8"/>
      <c r="S8" s="8"/>
    </row>
    <row r="9" spans="2:19" ht="18.75" x14ac:dyDescent="0.3">
      <c r="B9" s="8"/>
      <c r="C9" s="8"/>
      <c r="D9" s="8"/>
      <c r="E9" s="8"/>
      <c r="F9" s="8"/>
      <c r="G9" s="13">
        <f>G26</f>
        <v>0.8</v>
      </c>
      <c r="H9" s="14">
        <f>D13</f>
        <v>1843.75</v>
      </c>
      <c r="I9" s="15">
        <f>(G29*(F15-G15*(F18)+F20+F22))/C15</f>
        <v>1187.5</v>
      </c>
      <c r="J9" s="15">
        <f>(H20*F26)/C15</f>
        <v>525</v>
      </c>
      <c r="K9" s="16">
        <f>I9+J9*G9</f>
        <v>1607.5</v>
      </c>
      <c r="L9" s="8"/>
      <c r="M9" s="8"/>
      <c r="N9" s="8"/>
      <c r="O9" s="8"/>
      <c r="P9" s="8"/>
      <c r="Q9" s="8"/>
      <c r="R9" s="8"/>
      <c r="S9" s="8"/>
    </row>
    <row r="10" spans="2:19" ht="18.75" x14ac:dyDescent="0.3">
      <c r="B10" s="8"/>
      <c r="C10" s="8"/>
      <c r="D10" s="8"/>
      <c r="E10" s="8"/>
      <c r="F10" s="8"/>
      <c r="G10" s="13">
        <f>P26</f>
        <v>0</v>
      </c>
      <c r="H10" s="14" t="e">
        <f>M13</f>
        <v>#DIV/0!</v>
      </c>
      <c r="I10" s="15" t="e">
        <f>(P29*(O15-P15*(O18)+O20+O22))/L15</f>
        <v>#DIV/0!</v>
      </c>
      <c r="J10" s="15" t="e">
        <f>(Q20*O26)/L15</f>
        <v>#DIV/0!</v>
      </c>
      <c r="K10" s="16" t="e">
        <f>I10+J10*G10</f>
        <v>#DIV/0!</v>
      </c>
      <c r="L10" s="8"/>
      <c r="M10" s="8"/>
      <c r="N10" s="8"/>
      <c r="O10" s="8"/>
      <c r="P10" s="8"/>
      <c r="Q10" s="8"/>
      <c r="R10" s="8"/>
      <c r="S10" s="8"/>
    </row>
    <row r="11" spans="2:19" ht="9" customHeight="1" thickBot="1" x14ac:dyDescent="0.3"/>
    <row r="12" spans="2:19" ht="24" thickBot="1" x14ac:dyDescent="0.4">
      <c r="B12" s="73" t="s">
        <v>14</v>
      </c>
      <c r="C12" s="74"/>
      <c r="D12" s="75"/>
      <c r="E12" s="76" t="s">
        <v>15</v>
      </c>
      <c r="F12" s="77"/>
      <c r="G12" s="77"/>
      <c r="H12" s="77"/>
      <c r="I12" s="78"/>
      <c r="J12" s="17"/>
      <c r="K12" s="79" t="s">
        <v>14</v>
      </c>
      <c r="L12" s="80"/>
      <c r="M12" s="81"/>
      <c r="N12" s="76" t="s">
        <v>15</v>
      </c>
      <c r="O12" s="77"/>
      <c r="P12" s="77"/>
      <c r="Q12" s="77"/>
      <c r="R12" s="78"/>
      <c r="S12" s="18"/>
    </row>
    <row r="13" spans="2:19" ht="27" thickBot="1" x14ac:dyDescent="0.4">
      <c r="B13" s="19" t="s">
        <v>16</v>
      </c>
      <c r="C13" s="20">
        <f>G29*(F15-G15*(F18)+F20+F22)+(H20*H26)</f>
        <v>8112500</v>
      </c>
      <c r="D13" s="21">
        <f>C13/C15</f>
        <v>1843.75</v>
      </c>
      <c r="E13" s="60" t="s">
        <v>17</v>
      </c>
      <c r="F13" s="61"/>
      <c r="G13" s="61"/>
      <c r="H13" s="61"/>
      <c r="I13" s="62"/>
      <c r="J13" s="17"/>
      <c r="K13" s="19" t="s">
        <v>16</v>
      </c>
      <c r="L13" s="20" t="e">
        <f>P29*(O15-P15*(O18)+O20+O22)+(Q20*Q26)</f>
        <v>#DIV/0!</v>
      </c>
      <c r="M13" s="21" t="e">
        <f>L13/L15</f>
        <v>#DIV/0!</v>
      </c>
      <c r="N13" s="60" t="s">
        <v>17</v>
      </c>
      <c r="O13" s="61"/>
      <c r="P13" s="61"/>
      <c r="Q13" s="61"/>
      <c r="R13" s="62"/>
      <c r="S13" s="22"/>
    </row>
    <row r="14" spans="2:19" ht="26.25" x14ac:dyDescent="0.45">
      <c r="B14" s="23"/>
      <c r="C14" s="22"/>
      <c r="D14" s="24"/>
      <c r="E14" s="19"/>
      <c r="F14" s="25" t="s">
        <v>18</v>
      </c>
      <c r="G14" s="25" t="s">
        <v>19</v>
      </c>
      <c r="H14" s="20"/>
      <c r="I14" s="26"/>
      <c r="J14" s="17"/>
      <c r="K14" s="23"/>
      <c r="L14" s="22"/>
      <c r="M14" s="24"/>
      <c r="N14" s="19"/>
      <c r="O14" s="25" t="s">
        <v>18</v>
      </c>
      <c r="P14" s="25" t="s">
        <v>19</v>
      </c>
      <c r="Q14" s="20"/>
      <c r="R14" s="26"/>
      <c r="S14" s="22"/>
    </row>
    <row r="15" spans="2:19" ht="23.25" x14ac:dyDescent="0.35">
      <c r="B15" s="23"/>
      <c r="C15" s="22">
        <f>G29*(1-G15*(1-G18)-G20)+F29*H20</f>
        <v>4400</v>
      </c>
      <c r="D15" s="27"/>
      <c r="E15" s="28" t="s">
        <v>20</v>
      </c>
      <c r="F15" s="22">
        <v>300</v>
      </c>
      <c r="G15" s="22">
        <v>0.7</v>
      </c>
      <c r="H15" s="22"/>
      <c r="I15" s="29"/>
      <c r="J15"/>
      <c r="K15" s="23"/>
      <c r="L15" s="22">
        <f>P29*(1-P15*(1-P18)-P20)+O29*Q20</f>
        <v>0</v>
      </c>
      <c r="M15" s="27"/>
      <c r="N15" s="28" t="s">
        <v>21</v>
      </c>
      <c r="O15" s="30"/>
      <c r="P15" s="30"/>
      <c r="Q15" s="22"/>
      <c r="R15" s="29"/>
      <c r="S15" s="22"/>
    </row>
    <row r="16" spans="2:19" ht="23.25" x14ac:dyDescent="0.35">
      <c r="B16" s="23"/>
      <c r="C16" s="31"/>
      <c r="D16" s="27"/>
      <c r="E16" s="28"/>
      <c r="F16" s="22"/>
      <c r="G16" s="22"/>
      <c r="H16" s="22"/>
      <c r="I16" s="29"/>
      <c r="J16"/>
      <c r="K16" s="23"/>
      <c r="L16" s="31"/>
      <c r="M16" s="27"/>
      <c r="N16" s="28"/>
      <c r="O16" s="22"/>
      <c r="P16" s="22"/>
      <c r="Q16" s="22"/>
      <c r="R16" s="29"/>
      <c r="S16" s="22"/>
    </row>
    <row r="17" spans="2:19" ht="26.25" x14ac:dyDescent="0.45">
      <c r="B17" s="23"/>
      <c r="C17" s="31"/>
      <c r="D17" s="27"/>
      <c r="E17" s="28"/>
      <c r="F17" s="32" t="s">
        <v>22</v>
      </c>
      <c r="G17" s="32" t="s">
        <v>23</v>
      </c>
      <c r="H17" s="22"/>
      <c r="I17" s="29"/>
      <c r="J17"/>
      <c r="K17" s="23"/>
      <c r="L17" s="31"/>
      <c r="M17" s="27"/>
      <c r="N17" s="28"/>
      <c r="O17" s="32" t="s">
        <v>22</v>
      </c>
      <c r="P17" s="32" t="s">
        <v>23</v>
      </c>
      <c r="Q17" s="22"/>
      <c r="R17" s="29"/>
      <c r="S17" s="22"/>
    </row>
    <row r="18" spans="2:19" ht="27" thickBot="1" x14ac:dyDescent="0.4">
      <c r="B18" s="33" t="s">
        <v>24</v>
      </c>
      <c r="C18" s="34">
        <f>(F29*(F15-(G15*F18)+F20+F22)-H26*(1-G15*(1-G18)-G20))</f>
        <v>259.99999999999977</v>
      </c>
      <c r="D18" s="35">
        <f>C18/C15</f>
        <v>5.9090909090909041E-2</v>
      </c>
      <c r="E18" s="28" t="s">
        <v>25</v>
      </c>
      <c r="F18" s="22">
        <v>0</v>
      </c>
      <c r="G18" s="22">
        <v>0.4</v>
      </c>
      <c r="H18" s="22"/>
      <c r="I18" s="29"/>
      <c r="J18"/>
      <c r="K18" s="33" t="s">
        <v>24</v>
      </c>
      <c r="L18" s="34" t="e">
        <f>(O29*(O15-(P15*O18)+O20+O22)-Q26*(1-P15*(1-P18)-P20))</f>
        <v>#DIV/0!</v>
      </c>
      <c r="M18" s="35" t="e">
        <f>L18/L15</f>
        <v>#DIV/0!</v>
      </c>
      <c r="N18" s="28" t="s">
        <v>25</v>
      </c>
      <c r="O18" s="22">
        <v>0</v>
      </c>
      <c r="P18" s="30"/>
      <c r="Q18" s="22"/>
      <c r="R18" s="29"/>
      <c r="S18" s="22"/>
    </row>
    <row r="19" spans="2:19" ht="26.25" x14ac:dyDescent="0.45">
      <c r="B19"/>
      <c r="C19"/>
      <c r="D19"/>
      <c r="E19" s="23"/>
      <c r="F19" s="32" t="s">
        <v>26</v>
      </c>
      <c r="G19" s="32" t="s">
        <v>27</v>
      </c>
      <c r="H19" s="32" t="s">
        <v>28</v>
      </c>
      <c r="I19" s="29"/>
      <c r="J19"/>
      <c r="K19"/>
      <c r="L19"/>
      <c r="M19" s="17"/>
      <c r="N19" s="23"/>
      <c r="O19" s="32" t="s">
        <v>26</v>
      </c>
      <c r="P19" s="32" t="s">
        <v>27</v>
      </c>
      <c r="Q19" s="32" t="s">
        <v>28</v>
      </c>
      <c r="R19" s="29"/>
      <c r="S19" s="22"/>
    </row>
    <row r="20" spans="2:19" ht="23.25" x14ac:dyDescent="0.35">
      <c r="B20"/>
      <c r="C20"/>
      <c r="D20"/>
      <c r="E20" s="28" t="s">
        <v>29</v>
      </c>
      <c r="F20" s="22">
        <v>350</v>
      </c>
      <c r="G20" s="22">
        <v>0.1</v>
      </c>
      <c r="H20" s="22">
        <v>1100</v>
      </c>
      <c r="I20" s="29"/>
      <c r="J20"/>
      <c r="K20"/>
      <c r="L20"/>
      <c r="M20" s="17"/>
      <c r="N20" s="28" t="s">
        <v>29</v>
      </c>
      <c r="O20" s="30"/>
      <c r="P20" s="30"/>
      <c r="Q20" s="30"/>
      <c r="R20" s="29"/>
      <c r="S20" s="22"/>
    </row>
    <row r="21" spans="2:19" ht="23.25" x14ac:dyDescent="0.35">
      <c r="B21"/>
      <c r="C21"/>
      <c r="D21"/>
      <c r="E21" s="28"/>
      <c r="F21" s="22"/>
      <c r="G21" s="22"/>
      <c r="H21" s="22"/>
      <c r="I21" s="29"/>
      <c r="J21"/>
      <c r="K21"/>
      <c r="L21"/>
      <c r="M21" s="17"/>
      <c r="N21" s="28"/>
      <c r="O21" s="22"/>
      <c r="P21" s="22"/>
      <c r="Q21" s="22"/>
      <c r="R21" s="29"/>
      <c r="S21" s="22"/>
    </row>
    <row r="22" spans="2:19" ht="24" thickBot="1" x14ac:dyDescent="0.4">
      <c r="B22"/>
      <c r="C22"/>
      <c r="D22"/>
      <c r="E22" s="28" t="s">
        <v>30</v>
      </c>
      <c r="F22" s="22">
        <v>300</v>
      </c>
      <c r="G22" s="22"/>
      <c r="H22" s="22"/>
      <c r="I22" s="29"/>
      <c r="J22" s="17"/>
      <c r="K22" s="17"/>
      <c r="L22" s="17"/>
      <c r="M22" s="17"/>
      <c r="N22" s="28" t="s">
        <v>30</v>
      </c>
      <c r="O22" s="30"/>
      <c r="P22" s="22"/>
      <c r="Q22" s="22"/>
      <c r="R22" s="29"/>
      <c r="S22" s="22"/>
    </row>
    <row r="23" spans="2:19" ht="24" thickBot="1" x14ac:dyDescent="0.4">
      <c r="B23"/>
      <c r="C23"/>
      <c r="D23"/>
      <c r="E23" s="63" t="s">
        <v>31</v>
      </c>
      <c r="F23" s="64"/>
      <c r="G23" s="64"/>
      <c r="H23" s="64"/>
      <c r="I23" s="65"/>
      <c r="J23" s="17"/>
      <c r="K23" s="17"/>
      <c r="L23" s="17"/>
      <c r="M23" s="17"/>
      <c r="N23" s="63" t="s">
        <v>31</v>
      </c>
      <c r="O23" s="64"/>
      <c r="P23" s="64"/>
      <c r="Q23" s="64"/>
      <c r="R23" s="65"/>
      <c r="S23" s="36"/>
    </row>
    <row r="24" spans="2:19" ht="24" thickBot="1" x14ac:dyDescent="0.4">
      <c r="B24"/>
      <c r="C24"/>
      <c r="D24"/>
      <c r="E24" s="28"/>
      <c r="F24" s="22"/>
      <c r="G24" s="22"/>
      <c r="H24" s="22"/>
      <c r="I24" s="29"/>
      <c r="J24" s="17"/>
      <c r="K24" s="17"/>
      <c r="L24" s="17"/>
      <c r="M24" s="17"/>
      <c r="N24" s="28"/>
      <c r="O24" s="22"/>
      <c r="P24" s="22"/>
      <c r="Q24" s="22"/>
      <c r="R24" s="29"/>
      <c r="S24" s="22"/>
    </row>
    <row r="25" spans="2:19" ht="26.25" x14ac:dyDescent="0.35">
      <c r="B25"/>
      <c r="C25"/>
      <c r="D25"/>
      <c r="E25" s="19"/>
      <c r="F25" s="25" t="s">
        <v>32</v>
      </c>
      <c r="G25" s="25" t="s">
        <v>9</v>
      </c>
      <c r="H25" s="37" t="s">
        <v>33</v>
      </c>
      <c r="I25" s="29"/>
      <c r="J25" s="17"/>
      <c r="K25" s="17"/>
      <c r="L25" s="17"/>
      <c r="M25" s="17"/>
      <c r="N25" s="19"/>
      <c r="O25" s="25" t="s">
        <v>32</v>
      </c>
      <c r="P25" s="25" t="s">
        <v>9</v>
      </c>
      <c r="Q25" s="37" t="s">
        <v>33</v>
      </c>
      <c r="R25" s="29"/>
      <c r="S25" s="22"/>
    </row>
    <row r="26" spans="2:19" ht="27" thickBot="1" x14ac:dyDescent="0.4">
      <c r="B26"/>
      <c r="C26"/>
      <c r="D26"/>
      <c r="E26" s="38" t="s">
        <v>34</v>
      </c>
      <c r="F26" s="34">
        <v>2100</v>
      </c>
      <c r="G26" s="34">
        <v>0.8</v>
      </c>
      <c r="H26" s="39">
        <f>F26/G26</f>
        <v>2625</v>
      </c>
      <c r="I26" s="29"/>
      <c r="J26" s="17"/>
      <c r="K26" s="17"/>
      <c r="L26" s="17"/>
      <c r="M26" s="17"/>
      <c r="N26" s="40" t="s">
        <v>33</v>
      </c>
      <c r="O26" s="41"/>
      <c r="P26" s="42"/>
      <c r="Q26" s="43" t="e">
        <f>O26/P26</f>
        <v>#DIV/0!</v>
      </c>
      <c r="R26" s="29"/>
      <c r="S26" s="22"/>
    </row>
    <row r="27" spans="2:19" ht="24" thickBot="1" x14ac:dyDescent="0.4">
      <c r="B27"/>
      <c r="C27"/>
      <c r="D27"/>
      <c r="E27" s="28"/>
      <c r="F27" s="22"/>
      <c r="G27" s="22"/>
      <c r="H27" s="22"/>
      <c r="I27" s="29"/>
      <c r="J27" s="17"/>
      <c r="K27" s="17"/>
      <c r="L27" s="17"/>
      <c r="M27" s="17"/>
      <c r="N27" s="28"/>
      <c r="O27" s="22"/>
      <c r="P27" s="22"/>
      <c r="Q27" s="22"/>
      <c r="R27" s="29"/>
      <c r="S27" s="22"/>
    </row>
    <row r="28" spans="2:19" ht="26.25" x14ac:dyDescent="0.45">
      <c r="B28"/>
      <c r="C28"/>
      <c r="D28"/>
      <c r="E28" s="19"/>
      <c r="F28" s="25" t="s">
        <v>35</v>
      </c>
      <c r="G28" s="37" t="s">
        <v>36</v>
      </c>
      <c r="H28" s="22"/>
      <c r="I28" s="29"/>
      <c r="J28" s="17"/>
      <c r="K28" s="17"/>
      <c r="L28" s="17"/>
      <c r="M28" s="17"/>
      <c r="N28" s="19"/>
      <c r="O28" s="25" t="s">
        <v>35</v>
      </c>
      <c r="P28" s="37" t="s">
        <v>36</v>
      </c>
      <c r="Q28" s="22"/>
      <c r="R28" s="29"/>
      <c r="S28" s="22"/>
    </row>
    <row r="29" spans="2:19" ht="27" thickBot="1" x14ac:dyDescent="0.4">
      <c r="B29"/>
      <c r="C29"/>
      <c r="D29"/>
      <c r="E29" s="40" t="s">
        <v>37</v>
      </c>
      <c r="F29" s="34">
        <v>1.6</v>
      </c>
      <c r="G29" s="39">
        <v>5500</v>
      </c>
      <c r="H29" s="34"/>
      <c r="I29" s="39"/>
      <c r="J29" s="17"/>
      <c r="K29" s="17"/>
      <c r="L29" s="17"/>
      <c r="M29" s="17"/>
      <c r="N29" s="40" t="s">
        <v>38</v>
      </c>
      <c r="O29" s="41"/>
      <c r="P29" s="44"/>
      <c r="Q29" s="34"/>
      <c r="R29" s="39"/>
      <c r="S29" s="22"/>
    </row>
    <row r="30" spans="2:19" ht="15.75" thickBo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ht="15.75" thickBot="1" x14ac:dyDescent="0.3">
      <c r="B31"/>
      <c r="C31"/>
      <c r="D31"/>
      <c r="E31" s="66" t="s">
        <v>39</v>
      </c>
      <c r="F31" s="67"/>
      <c r="G31" s="67"/>
      <c r="H31" s="67"/>
      <c r="I31" s="68"/>
      <c r="J31"/>
      <c r="K31"/>
      <c r="L31"/>
      <c r="M31"/>
      <c r="N31" s="66" t="s">
        <v>39</v>
      </c>
      <c r="O31" s="67"/>
      <c r="P31" s="67"/>
      <c r="Q31" s="67"/>
      <c r="R31" s="68"/>
      <c r="S31" s="45"/>
    </row>
    <row r="32" spans="2:19" x14ac:dyDescent="0.25">
      <c r="B32"/>
      <c r="C32"/>
      <c r="D32"/>
      <c r="E32" s="46"/>
      <c r="F32" s="47"/>
      <c r="G32" s="47"/>
      <c r="H32" s="47"/>
      <c r="I32" s="48"/>
      <c r="J32"/>
      <c r="K32"/>
      <c r="L32"/>
      <c r="M32"/>
      <c r="N32" s="46"/>
      <c r="O32" s="47"/>
      <c r="P32" s="47"/>
      <c r="Q32" s="47"/>
      <c r="R32" s="48"/>
      <c r="S32" s="47"/>
    </row>
    <row r="33" spans="2:19" x14ac:dyDescent="0.25">
      <c r="B33"/>
      <c r="C33"/>
      <c r="D33"/>
      <c r="E33" s="49" t="s">
        <v>20</v>
      </c>
      <c r="F33" s="50">
        <f>F15+G15*(D13-F18)</f>
        <v>1590.625</v>
      </c>
      <c r="G33" s="47"/>
      <c r="H33" s="51" t="s">
        <v>40</v>
      </c>
      <c r="I33" s="52">
        <f>(F33/F40)</f>
        <v>0.6739936440677966</v>
      </c>
      <c r="J33"/>
      <c r="K33"/>
      <c r="L33"/>
      <c r="M33"/>
      <c r="N33" s="49" t="s">
        <v>20</v>
      </c>
      <c r="O33" s="50" t="e">
        <f>O15+P15*(M13-O18)</f>
        <v>#DIV/0!</v>
      </c>
      <c r="P33" s="47"/>
      <c r="Q33" s="51" t="s">
        <v>40</v>
      </c>
      <c r="R33" s="52" t="e">
        <f>(O33/O40)</f>
        <v>#DIV/0!</v>
      </c>
      <c r="S33" s="53"/>
    </row>
    <row r="34" spans="2:19" x14ac:dyDescent="0.25">
      <c r="B34"/>
      <c r="C34"/>
      <c r="D34"/>
      <c r="E34" s="49"/>
      <c r="F34" s="51"/>
      <c r="G34" s="47"/>
      <c r="H34" s="51"/>
      <c r="I34" s="48"/>
      <c r="J34"/>
      <c r="K34"/>
      <c r="L34"/>
      <c r="M34"/>
      <c r="N34" s="49"/>
      <c r="O34" s="51"/>
      <c r="P34" s="47"/>
      <c r="Q34" s="51"/>
      <c r="R34" s="48"/>
      <c r="S34" s="47"/>
    </row>
    <row r="35" spans="2:19" x14ac:dyDescent="0.25">
      <c r="B35"/>
      <c r="C35"/>
      <c r="D35"/>
      <c r="E35" s="49"/>
      <c r="F35" s="51"/>
      <c r="G35" s="47"/>
      <c r="H35" s="51"/>
      <c r="I35" s="48"/>
      <c r="J35"/>
      <c r="K35"/>
      <c r="L35"/>
      <c r="M35"/>
      <c r="N35" s="49"/>
      <c r="O35" s="51"/>
      <c r="P35" s="47"/>
      <c r="Q35" s="51"/>
      <c r="R35" s="48"/>
      <c r="S35" s="47"/>
    </row>
    <row r="36" spans="2:19" x14ac:dyDescent="0.25">
      <c r="B36"/>
      <c r="C36"/>
      <c r="D36"/>
      <c r="E36" s="49" t="s">
        <v>30</v>
      </c>
      <c r="F36" s="51">
        <f>F22</f>
        <v>300</v>
      </c>
      <c r="G36" s="47"/>
      <c r="H36" s="51" t="s">
        <v>41</v>
      </c>
      <c r="I36" s="52">
        <f>(F36/F40)</f>
        <v>0.1271186440677966</v>
      </c>
      <c r="J36"/>
      <c r="K36"/>
      <c r="L36"/>
      <c r="M36"/>
      <c r="N36" s="49" t="s">
        <v>30</v>
      </c>
      <c r="O36" s="51">
        <f>O22</f>
        <v>0</v>
      </c>
      <c r="P36" s="47"/>
      <c r="Q36" s="51" t="s">
        <v>41</v>
      </c>
      <c r="R36" s="52" t="e">
        <f>(O36/O40)</f>
        <v>#DIV/0!</v>
      </c>
      <c r="S36" s="53"/>
    </row>
    <row r="37" spans="2:19" x14ac:dyDescent="0.25">
      <c r="B37"/>
      <c r="C37"/>
      <c r="D37"/>
      <c r="E37" s="49"/>
      <c r="F37" s="51"/>
      <c r="G37" s="47"/>
      <c r="H37" s="51"/>
      <c r="I37" s="48"/>
      <c r="J37"/>
      <c r="K37"/>
      <c r="L37"/>
      <c r="M37"/>
      <c r="N37" s="49"/>
      <c r="O37" s="51"/>
      <c r="P37" s="47"/>
      <c r="Q37" s="51"/>
      <c r="R37" s="48"/>
      <c r="S37" s="47"/>
    </row>
    <row r="38" spans="2:19" x14ac:dyDescent="0.25">
      <c r="B38"/>
      <c r="C38"/>
      <c r="D38"/>
      <c r="E38" s="49" t="s">
        <v>29</v>
      </c>
      <c r="F38" s="51">
        <f>F20+G20*D13-H20*D18</f>
        <v>469.37500000000006</v>
      </c>
      <c r="G38" s="47"/>
      <c r="H38" s="51" t="s">
        <v>42</v>
      </c>
      <c r="I38" s="52">
        <f>(F38/F40)</f>
        <v>0.19888771186440679</v>
      </c>
      <c r="J38"/>
      <c r="K38"/>
      <c r="L38"/>
      <c r="M38"/>
      <c r="N38" s="49" t="s">
        <v>29</v>
      </c>
      <c r="O38" s="51" t="e">
        <f>O20+P20*M13-Q20*M18</f>
        <v>#DIV/0!</v>
      </c>
      <c r="P38" s="47"/>
      <c r="Q38" s="51" t="s">
        <v>42</v>
      </c>
      <c r="R38" s="52" t="e">
        <f>(O38/O40)</f>
        <v>#DIV/0!</v>
      </c>
      <c r="S38" s="53"/>
    </row>
    <row r="39" spans="2:19" x14ac:dyDescent="0.25">
      <c r="B39"/>
      <c r="C39"/>
      <c r="D39"/>
      <c r="E39" s="46"/>
      <c r="F39" s="47"/>
      <c r="G39" s="47"/>
      <c r="H39" s="47"/>
      <c r="I39" s="48"/>
      <c r="J39"/>
      <c r="K39"/>
      <c r="L39"/>
      <c r="M39"/>
      <c r="N39" s="46"/>
      <c r="O39" s="47"/>
      <c r="P39" s="47"/>
      <c r="Q39" s="47"/>
      <c r="R39" s="48"/>
      <c r="S39" s="47"/>
    </row>
    <row r="40" spans="2:19" ht="15.75" thickBot="1" x14ac:dyDescent="0.3">
      <c r="B40"/>
      <c r="C40"/>
      <c r="D40"/>
      <c r="E40" s="54" t="s">
        <v>43</v>
      </c>
      <c r="F40" s="55">
        <f>F33+F38+F36</f>
        <v>2360</v>
      </c>
      <c r="G40" s="56"/>
      <c r="H40" s="56"/>
      <c r="I40" s="57"/>
      <c r="J40"/>
      <c r="K40"/>
      <c r="L40"/>
      <c r="M40"/>
      <c r="N40" s="54" t="s">
        <v>43</v>
      </c>
      <c r="O40" s="55" t="e">
        <f>O33+O38+O36</f>
        <v>#DIV/0!</v>
      </c>
      <c r="P40" s="56"/>
      <c r="Q40" s="56"/>
      <c r="R40" s="57"/>
      <c r="S40" s="47"/>
    </row>
    <row r="41" spans="2:19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2:19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2:19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2:19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2:19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2:19" ht="21" x14ac:dyDescent="0.35">
      <c r="B46"/>
      <c r="C46"/>
      <c r="D46" s="58" t="s">
        <v>44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2:19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</sheetData>
  <sheetProtection password="C4C3" sheet="1" objects="1" scenarios="1"/>
  <mergeCells count="12">
    <mergeCell ref="B3:S3"/>
    <mergeCell ref="G7:K7"/>
    <mergeCell ref="B12:D12"/>
    <mergeCell ref="E12:I12"/>
    <mergeCell ref="K12:M12"/>
    <mergeCell ref="N12:R12"/>
    <mergeCell ref="E13:I13"/>
    <mergeCell ref="N13:R13"/>
    <mergeCell ref="E23:I23"/>
    <mergeCell ref="N23:R23"/>
    <mergeCell ref="E31:I31"/>
    <mergeCell ref="N31:R3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&amp;LCUNEF 2014-2015&amp;CMacroeconomía&amp;RProf. Carlos Salvador Muñoz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PRESENTACION</vt:lpstr>
      <vt:lpstr>IS_LM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BGC</dc:creator>
  <cp:lastModifiedBy>BGC</cp:lastModifiedBy>
  <dcterms:created xsi:type="dcterms:W3CDTF">2015-09-30T13:39:17Z</dcterms:created>
  <dcterms:modified xsi:type="dcterms:W3CDTF">2015-09-30T13:43:13Z</dcterms:modified>
</cp:coreProperties>
</file>