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665" activeTab="0"/>
  </bookViews>
  <sheets>
    <sheet name="Sheet 1" sheetId="1" r:id="rId1"/>
    <sheet name="Sheet 2" sheetId="2" r:id="rId2"/>
    <sheet name="Sheet 3" sheetId="3" r:id="rId3"/>
    <sheet name="Sheet 4" sheetId="4" r:id="rId4"/>
    <sheet name="Sheet 5" sheetId="5" r:id="rId5"/>
  </sheets>
  <definedNames/>
  <calcPr fullCalcOnLoad="1"/>
</workbook>
</file>

<file path=xl/sharedStrings.xml><?xml version="1.0" encoding="utf-8"?>
<sst xmlns="http://schemas.openxmlformats.org/spreadsheetml/2006/main" count="182" uniqueCount="64">
  <si>
    <t>Treatment Condition</t>
  </si>
  <si>
    <t>Comparison Condition</t>
  </si>
  <si>
    <t>Mean</t>
  </si>
  <si>
    <t>Subjects</t>
  </si>
  <si>
    <t>Standard Deviation</t>
  </si>
  <si>
    <t>numerator</t>
  </si>
  <si>
    <t>den's num 1st</t>
  </si>
  <si>
    <t>den's num 2nd</t>
  </si>
  <si>
    <t>den's denominator</t>
  </si>
  <si>
    <t>den's total (s pooled)</t>
  </si>
  <si>
    <t>huge effect &gt;1.45</t>
  </si>
  <si>
    <t>very large effect (&gt;=1.10 and &lt;1.45)</t>
  </si>
  <si>
    <t>large effect (&gt;=.75 and &lt;1.10)</t>
  </si>
  <si>
    <t>medium effect (&gt;=.40 and &lt;.75)</t>
  </si>
  <si>
    <t>small effect (&gt;=.15 and &lt;.40)</t>
  </si>
  <si>
    <t>negligible effect (&gt;= -0.15 and &lt;.15)</t>
  </si>
  <si>
    <t>Relative Size of Cohen's d</t>
  </si>
  <si>
    <t>Input Appropriate Numbers</t>
  </si>
  <si>
    <t>in the cells to the left!!</t>
  </si>
  <si>
    <r>
      <t xml:space="preserve">Cohen's </t>
    </r>
    <r>
      <rPr>
        <b/>
        <i/>
        <sz val="10"/>
        <rFont val="Arial"/>
        <family val="2"/>
      </rPr>
      <t>d</t>
    </r>
  </si>
  <si>
    <t>TABLE OF CONTENTS</t>
  </si>
  <si>
    <r>
      <t xml:space="preserve">Sheet 1 -- Calculating Cohen's </t>
    </r>
    <r>
      <rPr>
        <b/>
        <i/>
        <sz val="24"/>
        <rFont val="Arial"/>
        <family val="2"/>
      </rPr>
      <t>d</t>
    </r>
    <r>
      <rPr>
        <b/>
        <sz val="24"/>
        <rFont val="Arial"/>
        <family val="2"/>
      </rPr>
      <t xml:space="preserve"> from t-tests</t>
    </r>
  </si>
  <si>
    <r>
      <t xml:space="preserve">Sheet 1 -- Calculating Cohen's 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 from t-test</t>
    </r>
  </si>
  <si>
    <r>
      <t xml:space="preserve">Sheet 2 -- Calculating Cohen's 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 from t-test when you don't have Standard Deviations or Standard Errors</t>
    </r>
  </si>
  <si>
    <r>
      <t xml:space="preserve">Sheet 3 -- Calculating Cohen's 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 from t-test when you have Standard Errors instead of Standard Deviations</t>
    </r>
  </si>
  <si>
    <r>
      <t xml:space="preserve">Sheet 4 -- Calculating Cohen's 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 from F-test</t>
    </r>
  </si>
  <si>
    <r>
      <t xml:space="preserve">Sheet 5 -- Calculating Cohen's 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 from F-test when you don't have MSE's</t>
    </r>
  </si>
  <si>
    <r>
      <t>t</t>
    </r>
    <r>
      <rPr>
        <b/>
        <sz val="10"/>
        <rFont val="Arial"/>
        <family val="2"/>
      </rPr>
      <t xml:space="preserve">  statistic</t>
    </r>
  </si>
  <si>
    <r>
      <t xml:space="preserve">Sheet 2 -- Calculating Cohen's </t>
    </r>
    <r>
      <rPr>
        <b/>
        <i/>
        <sz val="24"/>
        <rFont val="Arial"/>
        <family val="2"/>
      </rPr>
      <t>d</t>
    </r>
    <r>
      <rPr>
        <b/>
        <sz val="24"/>
        <rFont val="Arial"/>
        <family val="2"/>
      </rPr>
      <t xml:space="preserve"> from t-tests</t>
    </r>
  </si>
  <si>
    <t>when you don't have Standard Deviations or Standard Errors</t>
  </si>
  <si>
    <t>1st numerator</t>
  </si>
  <si>
    <t>1st denominator</t>
  </si>
  <si>
    <t>2nd numerator</t>
  </si>
  <si>
    <t>2nd denominator</t>
  </si>
  <si>
    <t>Within Square Root</t>
  </si>
  <si>
    <t>when you have Standard Errors instead of Standard Deviations</t>
  </si>
  <si>
    <t>Standard Errors</t>
  </si>
  <si>
    <r>
      <t xml:space="preserve">Sheet 3 -- Calculating Cohen's </t>
    </r>
    <r>
      <rPr>
        <b/>
        <i/>
        <sz val="24"/>
        <rFont val="Arial"/>
        <family val="2"/>
      </rPr>
      <t>d</t>
    </r>
    <r>
      <rPr>
        <b/>
        <sz val="24"/>
        <rFont val="Arial"/>
        <family val="2"/>
      </rPr>
      <t xml:space="preserve"> from t-tests</t>
    </r>
  </si>
  <si>
    <r>
      <t xml:space="preserve">Sheet 4 -- Calculating Cohen's </t>
    </r>
    <r>
      <rPr>
        <b/>
        <i/>
        <sz val="24"/>
        <rFont val="Arial"/>
        <family val="2"/>
      </rPr>
      <t>d</t>
    </r>
    <r>
      <rPr>
        <b/>
        <sz val="24"/>
        <rFont val="Arial"/>
        <family val="2"/>
      </rPr>
      <t xml:space="preserve"> from F-tests</t>
    </r>
  </si>
  <si>
    <t>MSE</t>
  </si>
  <si>
    <t>den's numerator</t>
  </si>
  <si>
    <t>denominator total</t>
  </si>
  <si>
    <t>F  statistic</t>
  </si>
  <si>
    <r>
      <t xml:space="preserve">Sheet 5 -- Calculating Cohen's </t>
    </r>
    <r>
      <rPr>
        <b/>
        <i/>
        <sz val="24"/>
        <rFont val="Arial"/>
        <family val="2"/>
      </rPr>
      <t>d</t>
    </r>
    <r>
      <rPr>
        <b/>
        <sz val="24"/>
        <rFont val="Arial"/>
        <family val="2"/>
      </rPr>
      <t xml:space="preserve"> from F-tests</t>
    </r>
  </si>
  <si>
    <t>when you don't have MSE</t>
  </si>
  <si>
    <t>How to Calculate Effect Sizes from Published Research: A Simplified Methodology</t>
  </si>
  <si>
    <t>By Will Thalheimer and Samantha Cook</t>
  </si>
  <si>
    <t>How to Calculate Effect Sizes from Published Research: A Simplified Spreadsheet</t>
  </si>
  <si>
    <t xml:space="preserve">Note: This spreadsheet follows the same outline as the article by Thalheimer and Cook (2002). </t>
  </si>
  <si>
    <t>Percent Change</t>
  </si>
  <si>
    <t>(From Comparison to Treatment)</t>
  </si>
  <si>
    <t>negligible change (&gt;= -5 and &lt;5)</t>
  </si>
  <si>
    <t>small increase (&gt;=5 and &lt;15)</t>
  </si>
  <si>
    <t>medium increase (&gt;=15 and &lt;30)</t>
  </si>
  <si>
    <t>large increase (&gt;=30 and &lt;50)</t>
  </si>
  <si>
    <t>very large increase (&gt;=50 and &lt;75)</t>
  </si>
  <si>
    <t>huge increase &gt;75</t>
  </si>
  <si>
    <t>Relative Size of % Change</t>
  </si>
  <si>
    <t>huge decrease &lt;-75</t>
  </si>
  <si>
    <t>very large decrease (&lt;=-50 and &gt;-75)</t>
  </si>
  <si>
    <t>large decrease (&lt;=-30 and &gt;-50)</t>
  </si>
  <si>
    <t>medium decrease (&lt;=-15 and &gt;-30)</t>
  </si>
  <si>
    <t>small decrease (&lt;=-5 and &gt;-15)</t>
  </si>
  <si>
    <t>Updated April 2003 to deal more effectively with situations where the treatment-group mean is lower than the comparison-group mean.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</si>
</sst>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  <font>
      <b/>
      <sz val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4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5" borderId="0" xfId="0" applyFill="1" applyAlignment="1">
      <alignment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6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1" fillId="5" borderId="0" xfId="0" applyFont="1" applyFill="1" applyAlignment="1">
      <alignment/>
    </xf>
    <xf numFmtId="0" fontId="0" fillId="8" borderId="0" xfId="0" applyFill="1" applyAlignment="1">
      <alignment/>
    </xf>
    <xf numFmtId="0" fontId="3" fillId="8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8" fillId="8" borderId="0" xfId="0" applyFont="1" applyFill="1" applyAlignment="1">
      <alignment/>
    </xf>
    <xf numFmtId="0" fontId="0" fillId="7" borderId="0" xfId="0" applyFill="1" applyAlignment="1">
      <alignment/>
    </xf>
    <xf numFmtId="0" fontId="4" fillId="8" borderId="0" xfId="0" applyFont="1" applyFill="1" applyAlignment="1">
      <alignment/>
    </xf>
    <xf numFmtId="0" fontId="3" fillId="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F17" sqref="F17"/>
    </sheetView>
  </sheetViews>
  <sheetFormatPr defaultColWidth="11.421875" defaultRowHeight="12.75"/>
  <cols>
    <col min="1" max="2" width="9.140625" style="0" customWidth="1"/>
    <col min="3" max="3" width="4.7109375" style="0" customWidth="1"/>
    <col min="4" max="6" width="22.7109375" style="0" customWidth="1"/>
    <col min="7" max="7" width="5.7109375" style="0" customWidth="1"/>
    <col min="8" max="8" width="25.7109375" style="0" customWidth="1"/>
    <col min="9" max="10" width="5.7109375" style="0" customWidth="1"/>
    <col min="11" max="16384" width="9.140625" style="0" customWidth="1"/>
  </cols>
  <sheetData>
    <row r="1" spans="1:10" ht="18">
      <c r="A1" s="28" t="s">
        <v>47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20"/>
      <c r="B2" s="20" t="s">
        <v>46</v>
      </c>
      <c r="C2" s="20"/>
      <c r="D2" s="20"/>
      <c r="E2" s="20"/>
      <c r="F2" s="20"/>
      <c r="G2" s="20"/>
      <c r="H2" s="20"/>
      <c r="I2" s="20"/>
      <c r="J2" s="20"/>
    </row>
    <row r="3" spans="1:10" ht="12.7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0"/>
      <c r="B4" s="20" t="s">
        <v>48</v>
      </c>
      <c r="C4" s="20"/>
      <c r="D4" s="20"/>
      <c r="E4" s="20"/>
      <c r="F4" s="20"/>
      <c r="G4" s="20"/>
      <c r="H4" s="20"/>
      <c r="I4" s="20"/>
      <c r="J4" s="20"/>
    </row>
    <row r="5" spans="1:10" ht="12.75">
      <c r="A5" s="20"/>
      <c r="B5" s="20" t="s">
        <v>45</v>
      </c>
      <c r="C5" s="20"/>
      <c r="D5" s="20"/>
      <c r="E5" s="20"/>
      <c r="F5" s="20"/>
      <c r="G5" s="20"/>
      <c r="H5" s="20"/>
      <c r="I5" s="20"/>
      <c r="J5" s="20"/>
    </row>
    <row r="6" spans="1:10" ht="12.7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2.75">
      <c r="A7" s="20"/>
      <c r="B7" s="30" t="s">
        <v>63</v>
      </c>
      <c r="C7" s="20"/>
      <c r="D7" s="20"/>
      <c r="E7" s="20"/>
      <c r="F7" s="20"/>
      <c r="G7" s="20"/>
      <c r="H7" s="20"/>
      <c r="I7" s="20"/>
      <c r="J7" s="20"/>
    </row>
    <row r="8" spans="1:10" ht="12.7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12.75">
      <c r="A9" s="21" t="s">
        <v>20</v>
      </c>
      <c r="B9" s="21"/>
      <c r="C9" s="20"/>
      <c r="D9" s="20"/>
      <c r="E9" s="20"/>
      <c r="F9" s="20"/>
      <c r="G9" s="20"/>
      <c r="H9" s="20"/>
      <c r="I9" s="20"/>
      <c r="J9" s="20"/>
    </row>
    <row r="10" spans="1:10" ht="12.75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2.75">
      <c r="A11" s="20" t="s">
        <v>22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2.75">
      <c r="A12" s="20" t="s">
        <v>23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2.75">
      <c r="A13" s="20" t="s">
        <v>24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2.7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2.75">
      <c r="A15" s="20" t="s">
        <v>25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2.75">
      <c r="A16" s="20" t="s">
        <v>26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.7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30">
      <c r="A20" s="18"/>
      <c r="B20" s="17" t="s">
        <v>21</v>
      </c>
      <c r="C20" s="17"/>
      <c r="D20" s="18"/>
      <c r="E20" s="18"/>
      <c r="F20" s="18"/>
      <c r="G20" s="18"/>
      <c r="H20" s="18"/>
      <c r="I20" s="12"/>
      <c r="J20" s="12"/>
    </row>
    <row r="21" spans="1:10" ht="12.7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8">
      <c r="A25" s="12"/>
      <c r="B25" s="19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12"/>
      <c r="B32" s="12"/>
      <c r="C32" s="12"/>
      <c r="D32" s="12"/>
      <c r="E32" s="12"/>
      <c r="F32" s="12"/>
      <c r="G32" s="12"/>
      <c r="H32" s="15"/>
      <c r="I32" s="16"/>
      <c r="J32" s="12"/>
    </row>
    <row r="33" spans="1:10" ht="12.75">
      <c r="A33" s="3"/>
      <c r="B33" s="3"/>
      <c r="C33" s="3"/>
      <c r="D33" s="9" t="s">
        <v>3</v>
      </c>
      <c r="E33" s="9" t="s">
        <v>2</v>
      </c>
      <c r="F33" s="9" t="s">
        <v>4</v>
      </c>
      <c r="G33" s="3"/>
      <c r="H33" s="2"/>
      <c r="I33" s="2"/>
      <c r="J33" s="3"/>
    </row>
    <row r="34" spans="1:10" ht="18">
      <c r="A34" s="8" t="s">
        <v>0</v>
      </c>
      <c r="B34" s="3"/>
      <c r="C34" s="3"/>
      <c r="D34" s="1">
        <v>25</v>
      </c>
      <c r="E34" s="1">
        <v>100</v>
      </c>
      <c r="F34" s="1">
        <v>100</v>
      </c>
      <c r="G34" s="3"/>
      <c r="H34" s="7" t="s">
        <v>17</v>
      </c>
      <c r="I34" s="3"/>
      <c r="J34" s="3"/>
    </row>
    <row r="35" spans="1:10" ht="18">
      <c r="A35" s="8" t="s">
        <v>1</v>
      </c>
      <c r="B35" s="3"/>
      <c r="C35" s="3"/>
      <c r="D35" s="1">
        <v>25</v>
      </c>
      <c r="E35" s="1">
        <v>400</v>
      </c>
      <c r="F35" s="1">
        <v>75</v>
      </c>
      <c r="G35" s="3"/>
      <c r="H35" s="7" t="s">
        <v>18</v>
      </c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11" t="s">
        <v>19</v>
      </c>
      <c r="C38" s="4"/>
      <c r="D38" s="4"/>
      <c r="E38" s="13">
        <f>ABS(ROUND((E40/E44),2))</f>
        <v>3.46</v>
      </c>
      <c r="F38" s="13" t="str">
        <f>IF(E38&lt;0.15,"negligible effect",IF(AND(E38&gt;=0.15,E38&lt;0.4),"small effect",IF(AND(E38&gt;=0.4,E38&lt;0.75),"medium effect",IF(AND(E38&gt;=0.75,E38&lt;1.1),"large effect",IF(AND(E38&gt;=1.1,E38&lt;1.45),"very large effect",IF(E38&gt;=1.45,"huge effect"))))))</f>
        <v>huge effect</v>
      </c>
      <c r="G38" s="4"/>
      <c r="H38" s="31" t="s">
        <v>16</v>
      </c>
      <c r="I38" s="32"/>
      <c r="J38" s="4"/>
    </row>
    <row r="39" spans="1:10" ht="12.75">
      <c r="A39" s="4"/>
      <c r="B39" s="4"/>
      <c r="C39" s="4"/>
      <c r="D39" s="4"/>
      <c r="E39" s="4"/>
      <c r="F39" s="4"/>
      <c r="G39" s="4"/>
      <c r="H39" s="4" t="s">
        <v>15</v>
      </c>
      <c r="I39" s="4"/>
      <c r="J39" s="4"/>
    </row>
    <row r="40" spans="1:10" ht="12.75">
      <c r="A40" s="4"/>
      <c r="B40" s="4"/>
      <c r="C40" s="4"/>
      <c r="D40" s="4" t="s">
        <v>5</v>
      </c>
      <c r="E40" s="5">
        <f>E34-E35</f>
        <v>-300</v>
      </c>
      <c r="F40" s="4"/>
      <c r="G40" s="4"/>
      <c r="H40" s="4" t="s">
        <v>14</v>
      </c>
      <c r="I40" s="4"/>
      <c r="J40" s="4"/>
    </row>
    <row r="41" spans="1:10" ht="12.75">
      <c r="A41" s="4"/>
      <c r="B41" s="4"/>
      <c r="C41" s="4"/>
      <c r="D41" s="4" t="s">
        <v>6</v>
      </c>
      <c r="E41" s="5">
        <f>(D34-1)*(F34^2)</f>
        <v>240000</v>
      </c>
      <c r="F41" s="4"/>
      <c r="G41" s="4"/>
      <c r="H41" s="4" t="s">
        <v>13</v>
      </c>
      <c r="I41" s="4"/>
      <c r="J41" s="4"/>
    </row>
    <row r="42" spans="1:10" ht="12.75">
      <c r="A42" s="4"/>
      <c r="B42" s="4"/>
      <c r="C42" s="4"/>
      <c r="D42" s="4" t="s">
        <v>7</v>
      </c>
      <c r="E42" s="5">
        <f>(D35-1)*(F35^2)</f>
        <v>135000</v>
      </c>
      <c r="F42" s="4"/>
      <c r="G42" s="4"/>
      <c r="H42" s="4" t="s">
        <v>12</v>
      </c>
      <c r="I42" s="4"/>
      <c r="J42" s="4"/>
    </row>
    <row r="43" spans="1:10" ht="12.75">
      <c r="A43" s="4"/>
      <c r="B43" s="4"/>
      <c r="C43" s="4"/>
      <c r="D43" s="4" t="s">
        <v>8</v>
      </c>
      <c r="E43" s="5">
        <f>D34+D35</f>
        <v>50</v>
      </c>
      <c r="F43" s="4"/>
      <c r="G43" s="4"/>
      <c r="H43" s="4" t="s">
        <v>11</v>
      </c>
      <c r="I43" s="4"/>
      <c r="J43" s="4"/>
    </row>
    <row r="44" spans="1:10" ht="12.75">
      <c r="A44" s="4"/>
      <c r="B44" s="4"/>
      <c r="C44" s="4"/>
      <c r="D44" s="4" t="s">
        <v>9</v>
      </c>
      <c r="E44" s="5">
        <f>SQRT((E41+E42)/E43)</f>
        <v>86.60254037844386</v>
      </c>
      <c r="F44" s="4"/>
      <c r="G44" s="4"/>
      <c r="H44" s="4" t="s">
        <v>10</v>
      </c>
      <c r="I44" s="4"/>
      <c r="J44" s="4"/>
    </row>
    <row r="45" spans="1:10" ht="12.7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2.7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2.75">
      <c r="A47" s="6"/>
      <c r="B47" s="10" t="s">
        <v>49</v>
      </c>
      <c r="C47" s="6"/>
      <c r="D47" s="6"/>
      <c r="E47" s="14"/>
      <c r="F47" s="14" t="str">
        <f>IF(AND($E$48&lt;5,$E$48&gt;-5),"negligible change"," ")</f>
        <v> </v>
      </c>
      <c r="G47" s="6"/>
      <c r="H47" s="31" t="s">
        <v>57</v>
      </c>
      <c r="I47" s="32"/>
      <c r="J47" s="6"/>
    </row>
    <row r="48" spans="1:10" ht="12.75">
      <c r="A48" s="6"/>
      <c r="B48" s="10" t="s">
        <v>50</v>
      </c>
      <c r="C48" s="10"/>
      <c r="D48" s="10"/>
      <c r="E48" s="14">
        <f>100*(ROUND(((E34-E35)/E35),2))</f>
        <v>-75</v>
      </c>
      <c r="F48" s="14" t="str">
        <f>IF(AND($E$48&gt;=5,$E$48&lt;15),"small increase",IF(AND($E$48&gt;=15,$E$48&lt;30),"medium increase",IF(AND($E$48&gt;=30,$E$48&lt;50),"large increase",IF(AND($E$48&gt;=50,$E$48&lt;75),"very large increase",IF($E$48&gt;=75,"huge increase"," ")))))</f>
        <v> </v>
      </c>
      <c r="G48" s="6"/>
      <c r="H48" s="6"/>
      <c r="I48" s="6"/>
      <c r="J48" s="6"/>
    </row>
    <row r="49" spans="1:10" ht="12.75">
      <c r="A49" s="6"/>
      <c r="B49" s="6"/>
      <c r="C49" s="6"/>
      <c r="D49" s="6"/>
      <c r="E49" s="29"/>
      <c r="F49" s="14" t="str">
        <f>IF(AND($E$48&lt;=-5,$E$48&gt;-15),"small decrease",IF(AND($E$48&lt;=-15,$E$48&gt;-30),"medium decrease",IF(AND($E$48&lt;=-30,$E$48&gt;-50),"large decrease",IF(AND($E$48&lt;=-50,$E$48&gt;-75),"very large decrease",IF($E$48&lt;=-75,"huge decrease"," ")))))</f>
        <v>huge decrease</v>
      </c>
      <c r="G49" s="6"/>
      <c r="H49" s="6" t="s">
        <v>58</v>
      </c>
      <c r="I49" s="6"/>
      <c r="J49" s="6"/>
    </row>
    <row r="50" spans="1:10" ht="12.75">
      <c r="A50" s="6"/>
      <c r="B50" s="6"/>
      <c r="C50" s="6"/>
      <c r="D50" s="6"/>
      <c r="E50" s="6"/>
      <c r="F50" s="6"/>
      <c r="G50" s="6"/>
      <c r="H50" s="6" t="s">
        <v>59</v>
      </c>
      <c r="I50" s="6"/>
      <c r="J50" s="6"/>
    </row>
    <row r="51" spans="1:10" ht="12.75">
      <c r="A51" s="6"/>
      <c r="B51" s="6"/>
      <c r="C51" s="6"/>
      <c r="D51" s="6"/>
      <c r="E51" s="6"/>
      <c r="F51" s="6"/>
      <c r="G51" s="6"/>
      <c r="H51" s="6" t="s">
        <v>60</v>
      </c>
      <c r="I51" s="6"/>
      <c r="J51" s="6"/>
    </row>
    <row r="52" spans="1:10" ht="12.75">
      <c r="A52" s="6"/>
      <c r="B52" s="6"/>
      <c r="C52" s="6"/>
      <c r="D52" s="6"/>
      <c r="E52" s="6"/>
      <c r="F52" s="6"/>
      <c r="G52" s="6"/>
      <c r="H52" s="6" t="s">
        <v>61</v>
      </c>
      <c r="I52" s="6"/>
      <c r="J52" s="6"/>
    </row>
    <row r="53" spans="1:10" ht="12.75">
      <c r="A53" s="6"/>
      <c r="B53" s="6"/>
      <c r="C53" s="6"/>
      <c r="D53" s="10"/>
      <c r="E53" s="6"/>
      <c r="F53" s="6"/>
      <c r="G53" s="6"/>
      <c r="H53" s="6" t="s">
        <v>62</v>
      </c>
      <c r="I53" s="6"/>
      <c r="J53" s="6"/>
    </row>
    <row r="54" spans="1:10" ht="12.75">
      <c r="A54" s="6"/>
      <c r="B54" s="6"/>
      <c r="C54" s="6"/>
      <c r="D54" s="6"/>
      <c r="E54" s="6"/>
      <c r="F54" s="6"/>
      <c r="G54" s="6"/>
      <c r="H54" s="10" t="s">
        <v>51</v>
      </c>
      <c r="I54" s="6"/>
      <c r="J54" s="6"/>
    </row>
    <row r="55" spans="1:10" ht="12.75">
      <c r="A55" s="6"/>
      <c r="B55" s="6"/>
      <c r="C55" s="6"/>
      <c r="D55" s="6"/>
      <c r="E55" s="6"/>
      <c r="F55" s="6"/>
      <c r="G55" s="6"/>
      <c r="H55" s="6" t="s">
        <v>52</v>
      </c>
      <c r="I55" s="6"/>
      <c r="J55" s="6"/>
    </row>
    <row r="56" spans="1:10" ht="12.75">
      <c r="A56" s="6"/>
      <c r="B56" s="6"/>
      <c r="C56" s="6"/>
      <c r="D56" s="6"/>
      <c r="E56" s="6"/>
      <c r="F56" s="6"/>
      <c r="G56" s="6"/>
      <c r="H56" s="6" t="s">
        <v>53</v>
      </c>
      <c r="I56" s="6"/>
      <c r="J56" s="6"/>
    </row>
    <row r="57" spans="1:10" ht="12.75">
      <c r="A57" s="6"/>
      <c r="B57" s="6"/>
      <c r="C57" s="6"/>
      <c r="D57" s="6"/>
      <c r="E57" s="6"/>
      <c r="F57" s="6"/>
      <c r="G57" s="6"/>
      <c r="H57" s="6" t="s">
        <v>54</v>
      </c>
      <c r="I57" s="6"/>
      <c r="J57" s="6"/>
    </row>
    <row r="58" spans="1:10" ht="12.75">
      <c r="A58" s="6"/>
      <c r="B58" s="6"/>
      <c r="C58" s="6"/>
      <c r="D58" s="6"/>
      <c r="E58" s="6"/>
      <c r="F58" s="6"/>
      <c r="G58" s="6"/>
      <c r="H58" s="6" t="s">
        <v>55</v>
      </c>
      <c r="I58" s="6"/>
      <c r="J58" s="6"/>
    </row>
    <row r="59" spans="1:10" ht="12.75">
      <c r="A59" s="6"/>
      <c r="B59" s="6"/>
      <c r="C59" s="6"/>
      <c r="D59" s="6"/>
      <c r="E59" s="6"/>
      <c r="F59" s="6"/>
      <c r="G59" s="6"/>
      <c r="H59" s="6" t="s">
        <v>56</v>
      </c>
      <c r="I59" s="6"/>
      <c r="J59" s="6"/>
    </row>
    <row r="60" spans="1:10" ht="12.75">
      <c r="A60" s="6"/>
      <c r="B60" s="6"/>
      <c r="C60" s="6"/>
      <c r="D60" s="6"/>
      <c r="E60" s="6"/>
      <c r="F60" s="6"/>
      <c r="G60" s="6"/>
      <c r="H60" s="6"/>
      <c r="I60" s="6"/>
      <c r="J60" s="6"/>
    </row>
  </sheetData>
  <mergeCells count="2">
    <mergeCell ref="H38:I38"/>
    <mergeCell ref="H47:I47"/>
  </mergeCells>
  <printOptions/>
  <pageMargins left="0.75" right="0.75" top="1" bottom="1" header="0.5" footer="0.5"/>
  <pageSetup horizontalDpi="300" verticalDpi="300" orientation="portrait" scale="66" r:id="rId3"/>
  <legacyDrawing r:id="rId2"/>
  <oleObjects>
    <oleObject progId="Equation.3" shapeId="22207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6">
      <selection activeCell="E31" sqref="E31"/>
    </sheetView>
  </sheetViews>
  <sheetFormatPr defaultColWidth="11.421875" defaultRowHeight="12.75"/>
  <cols>
    <col min="1" max="2" width="9.140625" style="0" customWidth="1"/>
    <col min="3" max="3" width="4.7109375" style="0" customWidth="1"/>
    <col min="4" max="6" width="22.7109375" style="0" customWidth="1"/>
    <col min="7" max="7" width="5.7109375" style="0" customWidth="1"/>
    <col min="8" max="8" width="25.7109375" style="0" customWidth="1"/>
    <col min="9" max="10" width="5.7109375" style="0" customWidth="1"/>
    <col min="11" max="16384" width="9.140625" style="0" customWidth="1"/>
  </cols>
  <sheetData>
    <row r="1" spans="1:10" ht="12.75">
      <c r="A1" s="21" t="s">
        <v>20</v>
      </c>
      <c r="B1" s="21"/>
      <c r="C1" s="20"/>
      <c r="D1" s="20"/>
      <c r="E1" s="20"/>
      <c r="F1" s="20"/>
      <c r="G1" s="20"/>
      <c r="H1" s="20"/>
      <c r="I1" s="20"/>
      <c r="J1" s="20"/>
    </row>
    <row r="2" spans="1:10" ht="12.7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2.75">
      <c r="A3" s="20" t="s">
        <v>22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0" t="s">
        <v>23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2.75">
      <c r="A5" s="20" t="s">
        <v>24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2.7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2.75">
      <c r="A7" s="20" t="s">
        <v>25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2.75">
      <c r="A8" s="20" t="s">
        <v>26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2.7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12.75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2.7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30">
      <c r="A12" s="18"/>
      <c r="B12" s="17" t="s">
        <v>28</v>
      </c>
      <c r="C12" s="17"/>
      <c r="D12" s="18"/>
      <c r="E12" s="18"/>
      <c r="F12" s="18"/>
      <c r="G12" s="18"/>
      <c r="H12" s="18"/>
      <c r="I12" s="12"/>
      <c r="J12" s="12"/>
    </row>
    <row r="13" spans="1:10" s="27" customFormat="1" ht="12.75">
      <c r="A13" s="24"/>
      <c r="B13" s="25"/>
      <c r="C13" s="25"/>
      <c r="D13" s="24" t="s">
        <v>29</v>
      </c>
      <c r="E13" s="24"/>
      <c r="F13" s="24"/>
      <c r="G13" s="24"/>
      <c r="H13" s="24"/>
      <c r="I13" s="26"/>
      <c r="J13" s="26"/>
    </row>
    <row r="14" spans="1:10" ht="12.75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8">
      <c r="A18" s="12"/>
      <c r="B18" s="19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12"/>
      <c r="B25" s="12"/>
      <c r="C25" s="12"/>
      <c r="D25" s="12"/>
      <c r="E25" s="12"/>
      <c r="F25" s="12"/>
      <c r="G25" s="12"/>
      <c r="H25" s="15"/>
      <c r="I25" s="16"/>
      <c r="J25" s="12"/>
    </row>
    <row r="26" spans="1:10" ht="12.75">
      <c r="A26" s="3"/>
      <c r="B26" s="3"/>
      <c r="C26" s="3"/>
      <c r="D26" s="9" t="s">
        <v>3</v>
      </c>
      <c r="E26" s="3"/>
      <c r="F26" s="22" t="s">
        <v>27</v>
      </c>
      <c r="G26" s="3"/>
      <c r="H26" s="2"/>
      <c r="I26" s="2"/>
      <c r="J26" s="3"/>
    </row>
    <row r="27" spans="1:10" ht="18">
      <c r="A27" s="8" t="s">
        <v>0</v>
      </c>
      <c r="B27" s="3"/>
      <c r="C27" s="3"/>
      <c r="D27" s="1">
        <v>230</v>
      </c>
      <c r="E27" s="33"/>
      <c r="F27" s="23">
        <v>4.731</v>
      </c>
      <c r="G27" s="3"/>
      <c r="H27" s="7" t="s">
        <v>17</v>
      </c>
      <c r="I27" s="3"/>
      <c r="J27" s="3"/>
    </row>
    <row r="28" spans="1:10" ht="18">
      <c r="A28" s="8" t="s">
        <v>1</v>
      </c>
      <c r="B28" s="3"/>
      <c r="C28" s="3"/>
      <c r="D28" s="1">
        <v>230</v>
      </c>
      <c r="E28" s="33"/>
      <c r="F28" s="2"/>
      <c r="G28" s="3"/>
      <c r="H28" s="7" t="s">
        <v>18</v>
      </c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11" t="s">
        <v>19</v>
      </c>
      <c r="C31" s="4"/>
      <c r="D31" s="4"/>
      <c r="E31" s="13">
        <f>ABS(ROUND(F27*E37,2))</f>
        <v>0.44</v>
      </c>
      <c r="F31" s="13" t="str">
        <f>IF(E31&lt;0.15,"negligible effect",IF(AND(E31&gt;=0.15,E31&lt;0.4),"small effect",IF(AND(E31&gt;=0.4,E31&lt;0.75),"medium effect",IF(AND(E31&gt;=0.75,E31&lt;1.1),"large effect",IF(AND(E31&gt;=1.1,E31&lt;1.45),"very large effect",IF(E31&gt;=1.45,"huge effect"))))))</f>
        <v>medium effect</v>
      </c>
      <c r="G31" s="4"/>
      <c r="H31" s="31" t="s">
        <v>16</v>
      </c>
      <c r="I31" s="32"/>
      <c r="J31" s="4"/>
    </row>
    <row r="32" spans="1:10" ht="12.75">
      <c r="A32" s="4"/>
      <c r="B32" s="4"/>
      <c r="C32" s="4"/>
      <c r="D32" s="4"/>
      <c r="E32" s="4"/>
      <c r="F32" s="4"/>
      <c r="G32" s="4"/>
      <c r="H32" s="4" t="s">
        <v>15</v>
      </c>
      <c r="I32" s="4"/>
      <c r="J32" s="4"/>
    </row>
    <row r="33" spans="1:10" ht="12.75">
      <c r="A33" s="4"/>
      <c r="B33" s="4"/>
      <c r="C33" s="4"/>
      <c r="D33" s="4" t="s">
        <v>30</v>
      </c>
      <c r="E33" s="5">
        <f>D27+D28</f>
        <v>460</v>
      </c>
      <c r="F33" s="4"/>
      <c r="G33" s="4"/>
      <c r="H33" s="4" t="s">
        <v>14</v>
      </c>
      <c r="I33" s="4"/>
      <c r="J33" s="4"/>
    </row>
    <row r="34" spans="1:10" ht="12.75">
      <c r="A34" s="4"/>
      <c r="B34" s="4"/>
      <c r="C34" s="4"/>
      <c r="D34" s="4" t="s">
        <v>31</v>
      </c>
      <c r="E34" s="5">
        <f>D27*D28</f>
        <v>52900</v>
      </c>
      <c r="F34" s="4"/>
      <c r="G34" s="4"/>
      <c r="H34" s="4" t="s">
        <v>13</v>
      </c>
      <c r="I34" s="4"/>
      <c r="J34" s="4"/>
    </row>
    <row r="35" spans="1:10" ht="12.75">
      <c r="A35" s="4"/>
      <c r="B35" s="4"/>
      <c r="C35" s="4"/>
      <c r="D35" s="4" t="s">
        <v>32</v>
      </c>
      <c r="E35" s="5">
        <f>D27+D28</f>
        <v>460</v>
      </c>
      <c r="F35" s="4"/>
      <c r="G35" s="4"/>
      <c r="H35" s="4" t="s">
        <v>12</v>
      </c>
      <c r="I35" s="4"/>
      <c r="J35" s="4"/>
    </row>
    <row r="36" spans="1:10" ht="12.75">
      <c r="A36" s="4"/>
      <c r="B36" s="4"/>
      <c r="C36" s="4"/>
      <c r="D36" s="4" t="s">
        <v>33</v>
      </c>
      <c r="E36" s="5">
        <f>D27+D28-2</f>
        <v>458</v>
      </c>
      <c r="F36" s="4"/>
      <c r="G36" s="4"/>
      <c r="H36" s="4" t="s">
        <v>11</v>
      </c>
      <c r="I36" s="4"/>
      <c r="J36" s="4"/>
    </row>
    <row r="37" spans="1:10" ht="12.75">
      <c r="A37" s="4"/>
      <c r="B37" s="4"/>
      <c r="C37" s="4"/>
      <c r="D37" s="4" t="s">
        <v>34</v>
      </c>
      <c r="E37" s="5">
        <f>SQRT(E33/E34*E35/E36)</f>
        <v>0.09345386270319955</v>
      </c>
      <c r="F37" s="4"/>
      <c r="G37" s="4"/>
      <c r="H37" s="4" t="s">
        <v>10</v>
      </c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2">
    <mergeCell ref="H31:I31"/>
    <mergeCell ref="E27:E28"/>
  </mergeCells>
  <printOptions/>
  <pageMargins left="0.75" right="0.75" top="1" bottom="1" header="0.5" footer="0.5"/>
  <pageSetup horizontalDpi="300" verticalDpi="300" orientation="portrait" scale="66" r:id="rId3"/>
  <legacyDrawing r:id="rId2"/>
  <oleObjects>
    <oleObject progId="Equation.3" shapeId="222045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21">
      <selection activeCell="A39" sqref="A39:J53"/>
    </sheetView>
  </sheetViews>
  <sheetFormatPr defaultColWidth="11.421875" defaultRowHeight="12.75"/>
  <cols>
    <col min="1" max="2" width="9.140625" style="0" customWidth="1"/>
    <col min="3" max="3" width="4.7109375" style="0" customWidth="1"/>
    <col min="4" max="6" width="22.7109375" style="0" customWidth="1"/>
    <col min="7" max="7" width="5.7109375" style="0" customWidth="1"/>
    <col min="8" max="8" width="25.7109375" style="0" customWidth="1"/>
    <col min="9" max="10" width="5.7109375" style="0" customWidth="1"/>
    <col min="11" max="16384" width="9.140625" style="0" customWidth="1"/>
  </cols>
  <sheetData>
    <row r="1" spans="1:10" ht="12.75">
      <c r="A1" s="21" t="s">
        <v>20</v>
      </c>
      <c r="B1" s="21"/>
      <c r="C1" s="20"/>
      <c r="D1" s="20"/>
      <c r="E1" s="20"/>
      <c r="F1" s="20"/>
      <c r="G1" s="20"/>
      <c r="H1" s="20"/>
      <c r="I1" s="20"/>
      <c r="J1" s="20"/>
    </row>
    <row r="2" spans="1:10" ht="12.7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2.75">
      <c r="A3" s="20" t="s">
        <v>22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0" t="s">
        <v>23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2.75">
      <c r="A5" s="20" t="s">
        <v>24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2.7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2.75">
      <c r="A7" s="20" t="s">
        <v>25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2.75">
      <c r="A8" s="20" t="s">
        <v>26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2.7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12.75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2.7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30">
      <c r="A12" s="18"/>
      <c r="B12" s="17" t="s">
        <v>37</v>
      </c>
      <c r="C12" s="17"/>
      <c r="D12" s="18"/>
      <c r="E12" s="18"/>
      <c r="F12" s="18"/>
      <c r="G12" s="18"/>
      <c r="H12" s="18"/>
      <c r="I12" s="12"/>
      <c r="J12" s="12"/>
    </row>
    <row r="13" spans="1:10" s="27" customFormat="1" ht="12.75">
      <c r="A13" s="24"/>
      <c r="B13" s="25"/>
      <c r="C13" s="25"/>
      <c r="D13" s="24" t="s">
        <v>35</v>
      </c>
      <c r="E13" s="24"/>
      <c r="F13" s="24"/>
      <c r="G13" s="24"/>
      <c r="H13" s="24"/>
      <c r="I13" s="26"/>
      <c r="J13" s="26"/>
    </row>
    <row r="14" spans="1:10" ht="12.75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8">
      <c r="A18" s="12"/>
      <c r="B18" s="19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12"/>
      <c r="B25" s="12"/>
      <c r="C25" s="12"/>
      <c r="D25" s="12"/>
      <c r="E25" s="12"/>
      <c r="F25" s="12"/>
      <c r="G25" s="12"/>
      <c r="H25" s="15"/>
      <c r="I25" s="16"/>
      <c r="J25" s="12"/>
    </row>
    <row r="26" spans="1:10" ht="12.75">
      <c r="A26" s="3"/>
      <c r="B26" s="3"/>
      <c r="C26" s="3"/>
      <c r="D26" s="9" t="s">
        <v>3</v>
      </c>
      <c r="E26" s="9" t="s">
        <v>2</v>
      </c>
      <c r="F26" s="9" t="s">
        <v>36</v>
      </c>
      <c r="G26" s="3"/>
      <c r="H26" s="2"/>
      <c r="I26" s="2"/>
      <c r="J26" s="3"/>
    </row>
    <row r="27" spans="1:10" ht="18">
      <c r="A27" s="8" t="s">
        <v>0</v>
      </c>
      <c r="B27" s="3"/>
      <c r="C27" s="3"/>
      <c r="D27" s="1">
        <v>24</v>
      </c>
      <c r="E27" s="1">
        <v>57</v>
      </c>
      <c r="F27" s="1">
        <v>0.226</v>
      </c>
      <c r="G27" s="3"/>
      <c r="H27" s="7" t="s">
        <v>17</v>
      </c>
      <c r="I27" s="3"/>
      <c r="J27" s="3"/>
    </row>
    <row r="28" spans="1:10" ht="18">
      <c r="A28" s="8" t="s">
        <v>1</v>
      </c>
      <c r="B28" s="3"/>
      <c r="C28" s="3"/>
      <c r="D28" s="1">
        <v>24</v>
      </c>
      <c r="E28" s="1">
        <v>53</v>
      </c>
      <c r="F28" s="1">
        <v>0.272</v>
      </c>
      <c r="G28" s="3"/>
      <c r="H28" s="7" t="s">
        <v>18</v>
      </c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11" t="s">
        <v>19</v>
      </c>
      <c r="C31" s="4"/>
      <c r="D31" s="4"/>
      <c r="E31" s="13">
        <f>ABS(ROUND((E33/E37),2))</f>
        <v>3.34</v>
      </c>
      <c r="F31" s="13" t="str">
        <f>IF(E31&lt;0.15,"negligible effect",IF(AND(E31&gt;=0.15,E31&lt;0.4),"small effect",IF(AND(E31&gt;=0.4,E31&lt;0.75),"medium effect",IF(AND(E31&gt;=0.75,E31&lt;1.1),"large effect",IF(AND(E31&gt;=1.1,E31&lt;1.45),"very large effect",IF(E31&gt;=1.45,"huge effect"))))))</f>
        <v>huge effect</v>
      </c>
      <c r="G31" s="4"/>
      <c r="H31" s="31" t="s">
        <v>16</v>
      </c>
      <c r="I31" s="32"/>
      <c r="J31" s="4"/>
    </row>
    <row r="32" spans="1:10" ht="12.75">
      <c r="A32" s="4"/>
      <c r="B32" s="4"/>
      <c r="C32" s="4"/>
      <c r="D32" s="4"/>
      <c r="E32" s="4"/>
      <c r="F32" s="4"/>
      <c r="G32" s="4"/>
      <c r="H32" s="4" t="s">
        <v>15</v>
      </c>
      <c r="I32" s="4"/>
      <c r="J32" s="4"/>
    </row>
    <row r="33" spans="1:10" ht="12.75">
      <c r="A33" s="4"/>
      <c r="B33" s="4"/>
      <c r="C33" s="4"/>
      <c r="D33" s="4" t="s">
        <v>5</v>
      </c>
      <c r="E33" s="5">
        <f>E27-E28</f>
        <v>4</v>
      </c>
      <c r="F33" s="4"/>
      <c r="G33" s="4"/>
      <c r="H33" s="4" t="s">
        <v>14</v>
      </c>
      <c r="I33" s="4"/>
      <c r="J33" s="4"/>
    </row>
    <row r="34" spans="1:10" ht="12.75">
      <c r="A34" s="4"/>
      <c r="B34" s="4"/>
      <c r="C34" s="4"/>
      <c r="D34" s="4" t="s">
        <v>6</v>
      </c>
      <c r="E34" s="5">
        <f>(D27-1)*((F27*SQRT(D27))^2)</f>
        <v>28.193951999999996</v>
      </c>
      <c r="F34" s="4"/>
      <c r="G34" s="4"/>
      <c r="H34" s="4" t="s">
        <v>13</v>
      </c>
      <c r="I34" s="4"/>
      <c r="J34" s="4"/>
    </row>
    <row r="35" spans="1:10" ht="12.75">
      <c r="A35" s="4"/>
      <c r="B35" s="4"/>
      <c r="C35" s="4"/>
      <c r="D35" s="4" t="s">
        <v>7</v>
      </c>
      <c r="E35" s="5">
        <f>(D28-1)*((F28*SQRT(D28))^2)</f>
        <v>40.839167999999994</v>
      </c>
      <c r="F35" s="4"/>
      <c r="G35" s="4"/>
      <c r="H35" s="4" t="s">
        <v>12</v>
      </c>
      <c r="I35" s="4"/>
      <c r="J35" s="4"/>
    </row>
    <row r="36" spans="1:10" ht="12.75">
      <c r="A36" s="4"/>
      <c r="B36" s="4"/>
      <c r="C36" s="4"/>
      <c r="D36" s="4" t="s">
        <v>8</v>
      </c>
      <c r="E36" s="5">
        <f>D27+D28</f>
        <v>48</v>
      </c>
      <c r="F36" s="4"/>
      <c r="G36" s="4"/>
      <c r="H36" s="4" t="s">
        <v>11</v>
      </c>
      <c r="I36" s="4"/>
      <c r="J36" s="4"/>
    </row>
    <row r="37" spans="1:10" ht="12.75">
      <c r="A37" s="4"/>
      <c r="B37" s="4"/>
      <c r="C37" s="4"/>
      <c r="D37" s="4" t="s">
        <v>9</v>
      </c>
      <c r="E37" s="5">
        <f>SQRT((E34+E35)/E36)</f>
        <v>1.1992455961978763</v>
      </c>
      <c r="F37" s="4"/>
      <c r="G37" s="4"/>
      <c r="H37" s="4" t="s">
        <v>10</v>
      </c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2.75">
      <c r="A40" s="6"/>
      <c r="B40" s="10" t="s">
        <v>49</v>
      </c>
      <c r="C40" s="6"/>
      <c r="D40" s="6"/>
      <c r="E40" s="14"/>
      <c r="F40" s="14" t="str">
        <f>IF(AND($E$46&lt;5,$E$46&gt;-5),"negligible change"," ")</f>
        <v>negligible change</v>
      </c>
      <c r="G40" s="6"/>
      <c r="H40" s="31" t="s">
        <v>57</v>
      </c>
      <c r="I40" s="32"/>
      <c r="J40" s="6"/>
    </row>
    <row r="41" spans="1:10" ht="12.75">
      <c r="A41" s="6"/>
      <c r="B41" s="10" t="s">
        <v>50</v>
      </c>
      <c r="C41" s="10"/>
      <c r="D41" s="10"/>
      <c r="E41" s="14">
        <f>100*(ROUND(((E27-E28)/E28),2))</f>
        <v>8</v>
      </c>
      <c r="F41" s="14" t="str">
        <f>IF(AND($E$46&gt;=5,$E$46&lt;15),"small increase",IF(AND($E$46&gt;=15,$E$46&lt;30),"medium increase",IF(AND($E$46&gt;=30,$E$46&lt;50),"large increase",IF(AND($E$46&gt;=50,$E$46&lt;75),"very large increase",IF($E$46&gt;=75,"huge increase"," ")))))</f>
        <v> </v>
      </c>
      <c r="G41" s="6"/>
      <c r="H41" s="6"/>
      <c r="I41" s="6"/>
      <c r="J41" s="6"/>
    </row>
    <row r="42" spans="1:10" ht="12.75">
      <c r="A42" s="6"/>
      <c r="B42" s="6"/>
      <c r="C42" s="6"/>
      <c r="D42" s="6"/>
      <c r="E42" s="29"/>
      <c r="F42" s="14" t="str">
        <f>IF(AND($E$46&lt;=-5,$E$46&gt;-15),"small decrease",IF(AND($E$46&lt;=-15,$E$46&gt;-30),"medium decrease",IF(AND($E$46&lt;=-30,$E$46&gt;-50),"large decrease",IF(AND($E$46&lt;=-50,$E$46&gt;-75),"very large decrease",IF($E$46&lt;=-75,"huge decrease"," ")))))</f>
        <v> </v>
      </c>
      <c r="G42" s="6"/>
      <c r="H42" s="6" t="s">
        <v>58</v>
      </c>
      <c r="I42" s="6"/>
      <c r="J42" s="6"/>
    </row>
    <row r="43" spans="1:10" ht="12.75">
      <c r="A43" s="6"/>
      <c r="B43" s="6"/>
      <c r="C43" s="6"/>
      <c r="D43" s="6"/>
      <c r="E43" s="6"/>
      <c r="F43" s="6"/>
      <c r="G43" s="6"/>
      <c r="H43" s="6" t="s">
        <v>59</v>
      </c>
      <c r="I43" s="6"/>
      <c r="J43" s="6"/>
    </row>
    <row r="44" spans="1:10" ht="12.75">
      <c r="A44" s="6"/>
      <c r="B44" s="6"/>
      <c r="C44" s="6"/>
      <c r="D44" s="6"/>
      <c r="E44" s="6"/>
      <c r="F44" s="6"/>
      <c r="G44" s="6"/>
      <c r="H44" s="6" t="s">
        <v>60</v>
      </c>
      <c r="I44" s="6"/>
      <c r="J44" s="6"/>
    </row>
    <row r="45" spans="1:10" ht="12.75">
      <c r="A45" s="6"/>
      <c r="B45" s="6"/>
      <c r="C45" s="6"/>
      <c r="D45" s="6"/>
      <c r="E45" s="6"/>
      <c r="F45" s="6"/>
      <c r="G45" s="6"/>
      <c r="H45" s="6" t="s">
        <v>61</v>
      </c>
      <c r="I45" s="6"/>
      <c r="J45" s="6"/>
    </row>
    <row r="46" spans="1:10" ht="12.75">
      <c r="A46" s="6"/>
      <c r="B46" s="6"/>
      <c r="C46" s="6"/>
      <c r="D46" s="10"/>
      <c r="E46" s="6"/>
      <c r="F46" s="6"/>
      <c r="G46" s="6"/>
      <c r="H46" s="6" t="s">
        <v>62</v>
      </c>
      <c r="I46" s="6"/>
      <c r="J46" s="6"/>
    </row>
    <row r="47" spans="1:10" ht="12.75">
      <c r="A47" s="6"/>
      <c r="B47" s="6"/>
      <c r="C47" s="6"/>
      <c r="D47" s="6"/>
      <c r="E47" s="6"/>
      <c r="F47" s="6"/>
      <c r="G47" s="6"/>
      <c r="H47" s="10" t="s">
        <v>51</v>
      </c>
      <c r="I47" s="6"/>
      <c r="J47" s="6"/>
    </row>
    <row r="48" spans="1:10" ht="12.75">
      <c r="A48" s="6"/>
      <c r="B48" s="6"/>
      <c r="C48" s="6"/>
      <c r="D48" s="6"/>
      <c r="E48" s="6"/>
      <c r="F48" s="6"/>
      <c r="G48" s="6"/>
      <c r="H48" s="6" t="s">
        <v>52</v>
      </c>
      <c r="I48" s="6"/>
      <c r="J48" s="6"/>
    </row>
    <row r="49" spans="1:10" ht="12.75">
      <c r="A49" s="6"/>
      <c r="B49" s="6"/>
      <c r="C49" s="6"/>
      <c r="D49" s="6"/>
      <c r="E49" s="6"/>
      <c r="F49" s="6"/>
      <c r="G49" s="6"/>
      <c r="H49" s="6" t="s">
        <v>53</v>
      </c>
      <c r="I49" s="6"/>
      <c r="J49" s="6"/>
    </row>
    <row r="50" spans="1:10" ht="12.75">
      <c r="A50" s="6"/>
      <c r="B50" s="6"/>
      <c r="C50" s="6"/>
      <c r="D50" s="6"/>
      <c r="E50" s="6"/>
      <c r="F50" s="6"/>
      <c r="G50" s="6"/>
      <c r="H50" s="6" t="s">
        <v>54</v>
      </c>
      <c r="I50" s="6"/>
      <c r="J50" s="6"/>
    </row>
    <row r="51" spans="1:10" ht="12.75">
      <c r="A51" s="6"/>
      <c r="B51" s="6"/>
      <c r="C51" s="6"/>
      <c r="D51" s="6"/>
      <c r="E51" s="6"/>
      <c r="F51" s="6"/>
      <c r="G51" s="6"/>
      <c r="H51" s="6" t="s">
        <v>55</v>
      </c>
      <c r="I51" s="6"/>
      <c r="J51" s="6"/>
    </row>
    <row r="52" spans="1:10" ht="12.75">
      <c r="A52" s="6"/>
      <c r="B52" s="6"/>
      <c r="C52" s="6"/>
      <c r="D52" s="6"/>
      <c r="E52" s="6"/>
      <c r="F52" s="6"/>
      <c r="G52" s="6"/>
      <c r="H52" s="6" t="s">
        <v>56</v>
      </c>
      <c r="I52" s="6"/>
      <c r="J52" s="6"/>
    </row>
    <row r="53" spans="1:10" ht="12.75">
      <c r="A53" s="6"/>
      <c r="B53" s="6"/>
      <c r="C53" s="6"/>
      <c r="D53" s="6"/>
      <c r="E53" s="6"/>
      <c r="F53" s="6"/>
      <c r="G53" s="6"/>
      <c r="H53" s="6"/>
      <c r="I53" s="6"/>
      <c r="J53" s="6"/>
    </row>
  </sheetData>
  <mergeCells count="2">
    <mergeCell ref="H31:I31"/>
    <mergeCell ref="H40:I40"/>
  </mergeCells>
  <printOptions/>
  <pageMargins left="0.75" right="0.75" top="1" bottom="1" header="0.5" footer="0.5"/>
  <pageSetup horizontalDpi="300" verticalDpi="300" orientation="portrait" scale="66" r:id="rId3"/>
  <legacyDrawing r:id="rId2"/>
  <oleObjects>
    <oleObject progId="Equation.3" shapeId="221996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H62" sqref="H62"/>
    </sheetView>
  </sheetViews>
  <sheetFormatPr defaultColWidth="11.421875" defaultRowHeight="12.75"/>
  <cols>
    <col min="1" max="2" width="9.140625" style="0" customWidth="1"/>
    <col min="3" max="3" width="4.7109375" style="0" customWidth="1"/>
    <col min="4" max="6" width="22.7109375" style="0" customWidth="1"/>
    <col min="7" max="7" width="5.7109375" style="0" customWidth="1"/>
    <col min="8" max="8" width="25.7109375" style="0" customWidth="1"/>
    <col min="9" max="10" width="5.7109375" style="0" customWidth="1"/>
    <col min="11" max="16384" width="9.140625" style="0" customWidth="1"/>
  </cols>
  <sheetData>
    <row r="1" spans="1:10" ht="12.75">
      <c r="A1" s="21" t="s">
        <v>20</v>
      </c>
      <c r="B1" s="21"/>
      <c r="C1" s="20"/>
      <c r="D1" s="20"/>
      <c r="E1" s="20"/>
      <c r="F1" s="20"/>
      <c r="G1" s="20"/>
      <c r="H1" s="20"/>
      <c r="I1" s="20"/>
      <c r="J1" s="20"/>
    </row>
    <row r="2" spans="1:10" ht="12.7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2.75">
      <c r="A3" s="20" t="s">
        <v>22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0" t="s">
        <v>23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2.75">
      <c r="A5" s="20" t="s">
        <v>24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2.7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2.75">
      <c r="A7" s="20" t="s">
        <v>25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2.75">
      <c r="A8" s="20" t="s">
        <v>26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2.7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12.75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2.7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30">
      <c r="A12" s="18"/>
      <c r="B12" s="17" t="s">
        <v>38</v>
      </c>
      <c r="C12" s="17"/>
      <c r="D12" s="18"/>
      <c r="E12" s="18"/>
      <c r="F12" s="18"/>
      <c r="G12" s="18"/>
      <c r="H12" s="18"/>
      <c r="I12" s="12"/>
      <c r="J12" s="12"/>
    </row>
    <row r="13" spans="1:10" ht="12.75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8">
      <c r="A17" s="12"/>
      <c r="B17" s="19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12"/>
      <c r="B24" s="12"/>
      <c r="C24" s="12"/>
      <c r="D24" s="12"/>
      <c r="E24" s="12"/>
      <c r="F24" s="12"/>
      <c r="G24" s="12"/>
      <c r="H24" s="15"/>
      <c r="I24" s="16"/>
      <c r="J24" s="12"/>
    </row>
    <row r="25" spans="1:10" ht="12.75">
      <c r="A25" s="3"/>
      <c r="B25" s="3"/>
      <c r="C25" s="3"/>
      <c r="D25" s="9" t="s">
        <v>3</v>
      </c>
      <c r="E25" s="9" t="s">
        <v>2</v>
      </c>
      <c r="F25" s="9" t="s">
        <v>39</v>
      </c>
      <c r="G25" s="3"/>
      <c r="H25" s="2"/>
      <c r="I25" s="2"/>
      <c r="J25" s="3"/>
    </row>
    <row r="26" spans="1:10" ht="18">
      <c r="A26" s="8" t="s">
        <v>0</v>
      </c>
      <c r="B26" s="3"/>
      <c r="C26" s="3"/>
      <c r="D26" s="1">
        <v>48</v>
      </c>
      <c r="E26" s="1">
        <v>1.69</v>
      </c>
      <c r="F26" s="1">
        <v>2.34</v>
      </c>
      <c r="G26" s="3"/>
      <c r="H26" s="7" t="s">
        <v>17</v>
      </c>
      <c r="I26" s="3"/>
      <c r="J26" s="3"/>
    </row>
    <row r="27" spans="1:10" ht="18">
      <c r="A27" s="8" t="s">
        <v>1</v>
      </c>
      <c r="B27" s="3"/>
      <c r="C27" s="3"/>
      <c r="D27" s="1">
        <v>48</v>
      </c>
      <c r="E27" s="1">
        <v>4.64</v>
      </c>
      <c r="F27" s="2"/>
      <c r="G27" s="3"/>
      <c r="H27" s="7" t="s">
        <v>18</v>
      </c>
      <c r="I27" s="3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11" t="s">
        <v>19</v>
      </c>
      <c r="C30" s="4"/>
      <c r="D30" s="4"/>
      <c r="E30" s="13">
        <f>ABS(ROUND((E32/E35),2))</f>
        <v>1.95</v>
      </c>
      <c r="F30" s="13" t="str">
        <f>IF(E30&lt;0.15,"negligible effect",IF(AND(E30&gt;=0.15,E30&lt;0.4),"small effect",IF(AND(E30&gt;=0.4,E30&lt;0.75),"medium effect",IF(AND(E30&gt;=0.75,E30&lt;1.1),"large effect",IF(AND(E30&gt;=1.1,E30&lt;1.45),"very large effect",IF(E30&gt;=1.45,"huge effect"))))))</f>
        <v>huge effect</v>
      </c>
      <c r="G30" s="4"/>
      <c r="H30" s="31" t="s">
        <v>16</v>
      </c>
      <c r="I30" s="32"/>
      <c r="J30" s="4"/>
    </row>
    <row r="31" spans="1:10" ht="12.75">
      <c r="A31" s="4"/>
      <c r="B31" s="4"/>
      <c r="C31" s="4"/>
      <c r="D31" s="4"/>
      <c r="E31" s="4"/>
      <c r="F31" s="4"/>
      <c r="G31" s="4"/>
      <c r="H31" s="4" t="s">
        <v>15</v>
      </c>
      <c r="I31" s="4"/>
      <c r="J31" s="4"/>
    </row>
    <row r="32" spans="1:10" ht="12.75">
      <c r="A32" s="4"/>
      <c r="B32" s="4"/>
      <c r="C32" s="4"/>
      <c r="D32" s="4" t="s">
        <v>5</v>
      </c>
      <c r="E32" s="5">
        <f>E26-E27</f>
        <v>-2.9499999999999997</v>
      </c>
      <c r="F32" s="4"/>
      <c r="G32" s="4"/>
      <c r="H32" s="4" t="s">
        <v>14</v>
      </c>
      <c r="I32" s="4"/>
      <c r="J32" s="4"/>
    </row>
    <row r="33" spans="1:10" ht="12.75">
      <c r="A33" s="4"/>
      <c r="B33" s="4"/>
      <c r="C33" s="4"/>
      <c r="D33" s="4" t="s">
        <v>40</v>
      </c>
      <c r="E33" s="5">
        <f>D26+D27-2</f>
        <v>94</v>
      </c>
      <c r="F33" s="4"/>
      <c r="G33" s="4"/>
      <c r="H33" s="4" t="s">
        <v>13</v>
      </c>
      <c r="I33" s="4"/>
      <c r="J33" s="4"/>
    </row>
    <row r="34" spans="1:10" ht="12.75">
      <c r="A34" s="4"/>
      <c r="B34" s="4"/>
      <c r="C34" s="4"/>
      <c r="D34" s="4" t="s">
        <v>8</v>
      </c>
      <c r="E34" s="5">
        <f>D26+D27</f>
        <v>96</v>
      </c>
      <c r="F34" s="4"/>
      <c r="G34" s="4"/>
      <c r="H34" s="4" t="s">
        <v>12</v>
      </c>
      <c r="I34" s="4"/>
      <c r="J34" s="4"/>
    </row>
    <row r="35" spans="1:10" ht="12.75">
      <c r="A35" s="4"/>
      <c r="B35" s="4"/>
      <c r="C35" s="4"/>
      <c r="D35" s="4" t="s">
        <v>41</v>
      </c>
      <c r="E35" s="5">
        <f>SQRT(F26*(E33/E34))</f>
        <v>1.5136875503220604</v>
      </c>
      <c r="F35" s="4"/>
      <c r="G35" s="4"/>
      <c r="H35" s="4" t="s">
        <v>11</v>
      </c>
      <c r="I35" s="4"/>
      <c r="J35" s="4"/>
    </row>
    <row r="36" spans="1:10" ht="12.75">
      <c r="A36" s="4"/>
      <c r="B36" s="4"/>
      <c r="C36" s="4"/>
      <c r="D36" s="4"/>
      <c r="E36" s="5"/>
      <c r="F36" s="4"/>
      <c r="G36" s="4"/>
      <c r="H36" s="4" t="s">
        <v>10</v>
      </c>
      <c r="I36" s="4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2.75">
      <c r="A39" s="6"/>
      <c r="B39" s="10" t="s">
        <v>49</v>
      </c>
      <c r="C39" s="6"/>
      <c r="D39" s="6"/>
      <c r="E39" s="14"/>
      <c r="F39" s="14" t="str">
        <f>IF(AND($E$46&lt;5,$E$46&gt;-5),"negligible change"," ")</f>
        <v>negligible change</v>
      </c>
      <c r="G39" s="6"/>
      <c r="H39" s="31" t="s">
        <v>57</v>
      </c>
      <c r="I39" s="32"/>
      <c r="J39" s="6"/>
    </row>
    <row r="40" spans="1:10" ht="12.75">
      <c r="A40" s="6"/>
      <c r="B40" s="10" t="s">
        <v>50</v>
      </c>
      <c r="C40" s="10"/>
      <c r="D40" s="10"/>
      <c r="E40" s="14">
        <f>100*(ROUND(((E26-E27)/E27),2))</f>
        <v>-64</v>
      </c>
      <c r="F40" s="14" t="str">
        <f>IF(AND($E$46&gt;=5,$E$46&lt;15),"small increase",IF(AND($E$46&gt;=15,$E$46&lt;30),"medium increase",IF(AND($E$46&gt;=30,$E$46&lt;50),"large increase",IF(AND($E$46&gt;=50,$E$46&lt;75),"very large increase",IF($E$46&gt;=75,"huge increase"," ")))))</f>
        <v> </v>
      </c>
      <c r="G40" s="6"/>
      <c r="H40" s="6"/>
      <c r="I40" s="6"/>
      <c r="J40" s="6"/>
    </row>
    <row r="41" spans="1:10" ht="12.75">
      <c r="A41" s="6"/>
      <c r="B41" s="6"/>
      <c r="C41" s="6"/>
      <c r="D41" s="6"/>
      <c r="E41" s="29"/>
      <c r="F41" s="14" t="str">
        <f>IF(AND($E$46&lt;=-5,$E$46&gt;-15),"small decrease",IF(AND($E$46&lt;=-15,$E$46&gt;-30),"medium decrease",IF(AND($E$46&lt;=-30,$E$46&gt;-50),"large decrease",IF(AND($E$46&lt;=-50,$E$46&gt;-75),"very large decrease",IF($E$46&lt;=-75,"huge decrease"," ")))))</f>
        <v> </v>
      </c>
      <c r="G41" s="6"/>
      <c r="H41" s="6" t="s">
        <v>58</v>
      </c>
      <c r="I41" s="6"/>
      <c r="J41" s="6"/>
    </row>
    <row r="42" spans="1:10" ht="12.75">
      <c r="A42" s="6"/>
      <c r="B42" s="6"/>
      <c r="C42" s="6"/>
      <c r="D42" s="6"/>
      <c r="E42" s="6"/>
      <c r="F42" s="6"/>
      <c r="G42" s="6"/>
      <c r="H42" s="6" t="s">
        <v>59</v>
      </c>
      <c r="I42" s="6"/>
      <c r="J42" s="6"/>
    </row>
    <row r="43" spans="1:10" ht="12.75">
      <c r="A43" s="6"/>
      <c r="B43" s="6"/>
      <c r="C43" s="6"/>
      <c r="D43" s="6"/>
      <c r="E43" s="6"/>
      <c r="F43" s="6"/>
      <c r="G43" s="6"/>
      <c r="H43" s="6" t="s">
        <v>60</v>
      </c>
      <c r="I43" s="6"/>
      <c r="J43" s="6"/>
    </row>
    <row r="44" spans="1:10" ht="12.75">
      <c r="A44" s="6"/>
      <c r="B44" s="6"/>
      <c r="C44" s="6"/>
      <c r="D44" s="6"/>
      <c r="E44" s="6"/>
      <c r="F44" s="6"/>
      <c r="G44" s="6"/>
      <c r="H44" s="6" t="s">
        <v>61</v>
      </c>
      <c r="I44" s="6"/>
      <c r="J44" s="6"/>
    </row>
    <row r="45" spans="1:10" ht="12.75">
      <c r="A45" s="6"/>
      <c r="B45" s="6"/>
      <c r="C45" s="6"/>
      <c r="D45" s="10"/>
      <c r="E45" s="6"/>
      <c r="F45" s="6"/>
      <c r="G45" s="6"/>
      <c r="H45" s="6" t="s">
        <v>62</v>
      </c>
      <c r="I45" s="6"/>
      <c r="J45" s="6"/>
    </row>
    <row r="46" spans="1:10" ht="12.75">
      <c r="A46" s="6"/>
      <c r="B46" s="6"/>
      <c r="C46" s="6"/>
      <c r="D46" s="6"/>
      <c r="E46" s="6"/>
      <c r="F46" s="6"/>
      <c r="G46" s="6"/>
      <c r="H46" s="10" t="s">
        <v>51</v>
      </c>
      <c r="I46" s="6"/>
      <c r="J46" s="6"/>
    </row>
    <row r="47" spans="1:10" ht="12.75">
      <c r="A47" s="6"/>
      <c r="B47" s="6"/>
      <c r="C47" s="6"/>
      <c r="D47" s="6"/>
      <c r="E47" s="6"/>
      <c r="F47" s="6"/>
      <c r="G47" s="6"/>
      <c r="H47" s="6" t="s">
        <v>52</v>
      </c>
      <c r="I47" s="6"/>
      <c r="J47" s="6"/>
    </row>
    <row r="48" spans="1:10" ht="12.75">
      <c r="A48" s="6"/>
      <c r="B48" s="6"/>
      <c r="C48" s="6"/>
      <c r="D48" s="6"/>
      <c r="E48" s="6"/>
      <c r="F48" s="6"/>
      <c r="G48" s="6"/>
      <c r="H48" s="6" t="s">
        <v>53</v>
      </c>
      <c r="I48" s="6"/>
      <c r="J48" s="6"/>
    </row>
    <row r="49" spans="1:10" ht="12.75">
      <c r="A49" s="6"/>
      <c r="B49" s="6"/>
      <c r="C49" s="6"/>
      <c r="D49" s="6"/>
      <c r="E49" s="6"/>
      <c r="F49" s="6"/>
      <c r="G49" s="6"/>
      <c r="H49" s="6" t="s">
        <v>54</v>
      </c>
      <c r="I49" s="6"/>
      <c r="J49" s="6"/>
    </row>
    <row r="50" spans="1:10" ht="12.75">
      <c r="A50" s="6"/>
      <c r="B50" s="6"/>
      <c r="C50" s="6"/>
      <c r="D50" s="6"/>
      <c r="E50" s="6"/>
      <c r="F50" s="6"/>
      <c r="G50" s="6"/>
      <c r="H50" s="6" t="s">
        <v>55</v>
      </c>
      <c r="I50" s="6"/>
      <c r="J50" s="6"/>
    </row>
    <row r="51" spans="1:10" ht="12.75">
      <c r="A51" s="6"/>
      <c r="B51" s="6"/>
      <c r="C51" s="6"/>
      <c r="D51" s="6"/>
      <c r="E51" s="6"/>
      <c r="F51" s="6"/>
      <c r="G51" s="6"/>
      <c r="H51" s="6" t="s">
        <v>56</v>
      </c>
      <c r="I51" s="6"/>
      <c r="J51" s="6"/>
    </row>
    <row r="52" spans="1:10" ht="12.75">
      <c r="A52" s="6"/>
      <c r="B52" s="6"/>
      <c r="C52" s="6"/>
      <c r="D52" s="6"/>
      <c r="E52" s="6"/>
      <c r="F52" s="6"/>
      <c r="G52" s="6"/>
      <c r="H52" s="6"/>
      <c r="I52" s="6"/>
      <c r="J52" s="6"/>
    </row>
  </sheetData>
  <mergeCells count="2">
    <mergeCell ref="H30:I30"/>
    <mergeCell ref="H39:I39"/>
  </mergeCells>
  <printOptions/>
  <pageMargins left="0.75" right="0.75" top="1" bottom="1" header="0.5" footer="0.5"/>
  <pageSetup horizontalDpi="300" verticalDpi="300" orientation="portrait" scale="66" r:id="rId3"/>
  <legacyDrawing r:id="rId2"/>
  <oleObjects>
    <oleObject progId="Equation.3" shapeId="221899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E32" sqref="E32"/>
    </sheetView>
  </sheetViews>
  <sheetFormatPr defaultColWidth="11.421875" defaultRowHeight="12.75"/>
  <cols>
    <col min="1" max="2" width="9.140625" style="0" customWidth="1"/>
    <col min="3" max="3" width="4.7109375" style="0" customWidth="1"/>
    <col min="4" max="6" width="22.7109375" style="0" customWidth="1"/>
    <col min="7" max="7" width="5.7109375" style="0" customWidth="1"/>
    <col min="8" max="8" width="25.7109375" style="0" customWidth="1"/>
    <col min="9" max="10" width="5.7109375" style="0" customWidth="1"/>
    <col min="11" max="16384" width="9.140625" style="0" customWidth="1"/>
  </cols>
  <sheetData>
    <row r="1" spans="1:10" ht="12.75">
      <c r="A1" s="21" t="s">
        <v>20</v>
      </c>
      <c r="B1" s="21"/>
      <c r="C1" s="20"/>
      <c r="D1" s="20"/>
      <c r="E1" s="20"/>
      <c r="F1" s="20"/>
      <c r="G1" s="20"/>
      <c r="H1" s="20"/>
      <c r="I1" s="20"/>
      <c r="J1" s="20"/>
    </row>
    <row r="2" spans="1:10" ht="12.7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2.75">
      <c r="A3" s="20" t="s">
        <v>22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0" t="s">
        <v>23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2.75">
      <c r="A5" s="20" t="s">
        <v>24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2.7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2.75">
      <c r="A7" s="20" t="s">
        <v>25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2.75">
      <c r="A8" s="20" t="s">
        <v>26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2.7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12.75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2.7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30">
      <c r="A12" s="18"/>
      <c r="B12" s="17" t="s">
        <v>43</v>
      </c>
      <c r="C12" s="17"/>
      <c r="D12" s="18"/>
      <c r="E12" s="18"/>
      <c r="F12" s="18"/>
      <c r="G12" s="18"/>
      <c r="H12" s="18"/>
      <c r="I12" s="12"/>
      <c r="J12" s="12"/>
    </row>
    <row r="13" spans="1:10" s="27" customFormat="1" ht="12.75">
      <c r="A13" s="24"/>
      <c r="B13" s="25"/>
      <c r="C13" s="25"/>
      <c r="D13" s="24" t="s">
        <v>44</v>
      </c>
      <c r="E13" s="24"/>
      <c r="F13" s="24"/>
      <c r="G13" s="24"/>
      <c r="H13" s="24"/>
      <c r="I13" s="26"/>
      <c r="J13" s="26"/>
    </row>
    <row r="14" spans="1:10" ht="12.75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8">
      <c r="A18" s="12"/>
      <c r="B18" s="19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12"/>
      <c r="B25" s="12"/>
      <c r="C25" s="12"/>
      <c r="D25" s="12"/>
      <c r="E25" s="12"/>
      <c r="F25" s="12"/>
      <c r="G25" s="12"/>
      <c r="H25" s="15"/>
      <c r="I25" s="16"/>
      <c r="J25" s="12"/>
    </row>
    <row r="26" spans="1:10" ht="12.75">
      <c r="A26" s="3"/>
      <c r="B26" s="3"/>
      <c r="C26" s="3"/>
      <c r="D26" s="9" t="s">
        <v>3</v>
      </c>
      <c r="E26" s="3"/>
      <c r="F26" s="9" t="s">
        <v>42</v>
      </c>
      <c r="G26" s="3"/>
      <c r="H26" s="2"/>
      <c r="I26" s="2"/>
      <c r="J26" s="3"/>
    </row>
    <row r="27" spans="1:10" ht="18">
      <c r="A27" s="8" t="s">
        <v>0</v>
      </c>
      <c r="B27" s="3"/>
      <c r="C27" s="3"/>
      <c r="D27" s="1">
        <v>22</v>
      </c>
      <c r="E27" s="33"/>
      <c r="F27" s="23">
        <v>8.39</v>
      </c>
      <c r="G27" s="3"/>
      <c r="H27" s="7" t="s">
        <v>17</v>
      </c>
      <c r="I27" s="3"/>
      <c r="J27" s="3"/>
    </row>
    <row r="28" spans="1:10" ht="18">
      <c r="A28" s="8" t="s">
        <v>1</v>
      </c>
      <c r="B28" s="3"/>
      <c r="C28" s="3"/>
      <c r="D28" s="1">
        <v>33</v>
      </c>
      <c r="E28" s="33"/>
      <c r="F28" s="2"/>
      <c r="G28" s="3"/>
      <c r="H28" s="7" t="s">
        <v>18</v>
      </c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11" t="s">
        <v>19</v>
      </c>
      <c r="C31" s="4"/>
      <c r="D31" s="4"/>
      <c r="E31" s="13">
        <f>ABS(ROUND(E37,2))</f>
        <v>0.81</v>
      </c>
      <c r="F31" s="13" t="str">
        <f>IF(E31&lt;0.15,"negligible effect",IF(AND(E31&gt;=0.15,E31&lt;0.4),"small effect",IF(AND(E31&gt;=0.4,E31&lt;0.75),"medium effect",IF(AND(E31&gt;=0.75,E31&lt;1.1),"large effect",IF(AND(E31&gt;=1.1,E31&lt;1.45),"very large effect",IF(E31&gt;=1.45,"huge effect"))))))</f>
        <v>large effect</v>
      </c>
      <c r="G31" s="4"/>
      <c r="H31" s="31" t="s">
        <v>16</v>
      </c>
      <c r="I31" s="32"/>
      <c r="J31" s="4"/>
    </row>
    <row r="32" spans="1:10" ht="12.75">
      <c r="A32" s="4"/>
      <c r="B32" s="4"/>
      <c r="C32" s="4"/>
      <c r="D32" s="4"/>
      <c r="E32" s="4"/>
      <c r="F32" s="4"/>
      <c r="G32" s="4"/>
      <c r="H32" s="4" t="s">
        <v>15</v>
      </c>
      <c r="I32" s="4"/>
      <c r="J32" s="4"/>
    </row>
    <row r="33" spans="1:10" ht="12.75">
      <c r="A33" s="4"/>
      <c r="B33" s="4"/>
      <c r="C33" s="4"/>
      <c r="D33" s="4" t="s">
        <v>30</v>
      </c>
      <c r="E33" s="5">
        <f>D27+D28</f>
        <v>55</v>
      </c>
      <c r="F33" s="4"/>
      <c r="G33" s="4"/>
      <c r="H33" s="4" t="s">
        <v>14</v>
      </c>
      <c r="I33" s="4"/>
      <c r="J33" s="4"/>
    </row>
    <row r="34" spans="1:10" ht="12.75">
      <c r="A34" s="4"/>
      <c r="B34" s="4"/>
      <c r="C34" s="4"/>
      <c r="D34" s="4" t="s">
        <v>31</v>
      </c>
      <c r="E34" s="5">
        <f>D27*D28</f>
        <v>726</v>
      </c>
      <c r="F34" s="4"/>
      <c r="G34" s="4"/>
      <c r="H34" s="4" t="s">
        <v>13</v>
      </c>
      <c r="I34" s="4"/>
      <c r="J34" s="4"/>
    </row>
    <row r="35" spans="1:10" ht="12.75">
      <c r="A35" s="4"/>
      <c r="B35" s="4"/>
      <c r="C35" s="4"/>
      <c r="D35" s="4" t="s">
        <v>32</v>
      </c>
      <c r="E35" s="5">
        <f>D27+D28</f>
        <v>55</v>
      </c>
      <c r="F35" s="4"/>
      <c r="G35" s="4"/>
      <c r="H35" s="4" t="s">
        <v>12</v>
      </c>
      <c r="I35" s="4"/>
      <c r="J35" s="4"/>
    </row>
    <row r="36" spans="1:10" ht="12.75">
      <c r="A36" s="4"/>
      <c r="B36" s="4"/>
      <c r="C36" s="4"/>
      <c r="D36" s="4" t="s">
        <v>33</v>
      </c>
      <c r="E36" s="5">
        <f>D27+D28-2</f>
        <v>53</v>
      </c>
      <c r="F36" s="4"/>
      <c r="G36" s="4"/>
      <c r="H36" s="4" t="s">
        <v>11</v>
      </c>
      <c r="I36" s="4"/>
      <c r="J36" s="4"/>
    </row>
    <row r="37" spans="1:10" ht="12.75">
      <c r="A37" s="4"/>
      <c r="B37" s="4"/>
      <c r="C37" s="4"/>
      <c r="D37" s="4" t="s">
        <v>34</v>
      </c>
      <c r="E37" s="5">
        <f>SQRT(F27*E33/E34*E35/E36)</f>
        <v>0.8121521993866381</v>
      </c>
      <c r="F37" s="4"/>
      <c r="G37" s="4"/>
      <c r="H37" s="4" t="s">
        <v>10</v>
      </c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2">
    <mergeCell ref="H31:I31"/>
    <mergeCell ref="E27:E28"/>
  </mergeCells>
  <printOptions/>
  <pageMargins left="0.75" right="0.75" top="1" bottom="1" header="0.5" footer="0.5"/>
  <pageSetup horizontalDpi="300" verticalDpi="300" orientation="portrait" scale="66" r:id="rId3"/>
  <legacyDrawing r:id="rId2"/>
  <oleObjects>
    <oleObject progId="Equation.3" shapeId="25317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Work-Learning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Thalheimer</dc:creator>
  <cp:keywords/>
  <dc:description/>
  <cp:lastModifiedBy>maria dolores</cp:lastModifiedBy>
  <cp:lastPrinted>2002-05-09T19:47:39Z</cp:lastPrinted>
  <dcterms:created xsi:type="dcterms:W3CDTF">2002-05-09T14:27:13Z</dcterms:created>
  <dcterms:modified xsi:type="dcterms:W3CDTF">2008-04-22T11:30:29Z</dcterms:modified>
  <cp:category/>
  <cp:version/>
  <cp:contentType/>
  <cp:contentStatus/>
</cp:coreProperties>
</file>