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scptranspar\disco\PENDENT DE PUBLICAR\"/>
    </mc:Choice>
  </mc:AlternateContent>
  <bookViews>
    <workbookView xWindow="-105" yWindow="-105" windowWidth="23250" windowHeight="12570"/>
  </bookViews>
  <sheets>
    <sheet name="INGRESOS" sheetId="1" r:id="rId1"/>
  </sheets>
  <definedNames>
    <definedName name="_xlnm._FilterDatabase" localSheetId="0" hidden="1">INGRESOS!$A$9:$L$9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F39" i="1"/>
  <c r="F37" i="1"/>
  <c r="F29" i="1"/>
  <c r="F27" i="1"/>
  <c r="F22" i="1"/>
  <c r="F14" i="1"/>
  <c r="K41" i="1"/>
  <c r="I41" i="1"/>
  <c r="J41" i="1" s="1"/>
  <c r="G41" i="1"/>
  <c r="H41" i="1" s="1"/>
  <c r="E41" i="1"/>
  <c r="D41" i="1"/>
  <c r="C41" i="1"/>
  <c r="C42" i="1" s="1"/>
  <c r="K39" i="1"/>
  <c r="E39" i="1"/>
  <c r="H39" i="1" s="1"/>
  <c r="D39" i="1"/>
  <c r="D42" i="1" s="1"/>
  <c r="C39" i="1"/>
  <c r="K37" i="1"/>
  <c r="I37" i="1"/>
  <c r="J37" i="1" s="1"/>
  <c r="G37" i="1"/>
  <c r="H37" i="1" s="1"/>
  <c r="E37" i="1"/>
  <c r="D37" i="1"/>
  <c r="C37" i="1"/>
  <c r="K29" i="1"/>
  <c r="J29" i="1"/>
  <c r="I29" i="1"/>
  <c r="G29" i="1"/>
  <c r="H29" i="1" s="1"/>
  <c r="E29" i="1"/>
  <c r="D29" i="1"/>
  <c r="C29" i="1"/>
  <c r="K27" i="1"/>
  <c r="I27" i="1"/>
  <c r="J27" i="1" s="1"/>
  <c r="G27" i="1"/>
  <c r="H27" i="1" s="1"/>
  <c r="E27" i="1"/>
  <c r="D27" i="1"/>
  <c r="C27" i="1"/>
  <c r="K22" i="1"/>
  <c r="I22" i="1"/>
  <c r="J22" i="1" s="1"/>
  <c r="H22" i="1"/>
  <c r="G22" i="1"/>
  <c r="E22" i="1"/>
  <c r="D22" i="1"/>
  <c r="C22" i="1"/>
  <c r="K14" i="1"/>
  <c r="K42" i="1" s="1"/>
  <c r="I14" i="1"/>
  <c r="I42" i="1" s="1"/>
  <c r="G14" i="1"/>
  <c r="G42" i="1" s="1"/>
  <c r="E14" i="1"/>
  <c r="E42" i="1" s="1"/>
  <c r="D14" i="1"/>
  <c r="C14" i="1"/>
  <c r="H42" i="1" l="1"/>
  <c r="J42" i="1"/>
  <c r="J14" i="1"/>
  <c r="F42" i="1"/>
  <c r="H14" i="1"/>
  <c r="E80" i="1"/>
  <c r="E79" i="1"/>
  <c r="E78" i="1"/>
  <c r="E77" i="1"/>
  <c r="E76" i="1"/>
  <c r="E75" i="1"/>
  <c r="E74" i="1"/>
  <c r="D80" i="1"/>
  <c r="D79" i="1"/>
  <c r="D78" i="1"/>
  <c r="D77" i="1"/>
  <c r="D76" i="1"/>
  <c r="D75" i="1"/>
  <c r="D74" i="1"/>
  <c r="C80" i="1"/>
  <c r="C79" i="1"/>
  <c r="C78" i="1"/>
  <c r="C77" i="1"/>
  <c r="C76" i="1"/>
  <c r="C75" i="1"/>
  <c r="C74" i="1"/>
  <c r="C61" i="1"/>
  <c r="C60" i="1"/>
  <c r="C59" i="1"/>
  <c r="C58" i="1"/>
  <c r="C57" i="1"/>
  <c r="C56" i="1"/>
  <c r="C55" i="1"/>
  <c r="C62" i="1" l="1"/>
  <c r="E81" i="1"/>
  <c r="D81" i="1"/>
  <c r="C81" i="1"/>
</calcChain>
</file>

<file path=xl/sharedStrings.xml><?xml version="1.0" encoding="utf-8"?>
<sst xmlns="http://schemas.openxmlformats.org/spreadsheetml/2006/main" count="75" uniqueCount="64">
  <si>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</si>
  <si>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</si>
  <si>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</si>
  <si>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</si>
  <si>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</si>
  <si>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</si>
  <si>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</si>
  <si>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</si>
  <si>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</si>
  <si>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</si>
  <si>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</si>
  <si>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</si>
  <si>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</si>
  <si>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</si>
  <si>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</si>
  <si>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</si>
  <si>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</si>
  <si>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</si>
  <si>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</si>
  <si>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</si>
  <si>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</si>
  <si>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</si>
  <si>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</si>
  <si>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</si>
  <si>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</si>
  <si>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</si>
  <si>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</si>
  <si>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</si>
  <si>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</si>
  <si>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</si>
  <si>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</si>
  <si>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</si>
  <si>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</si>
  <si>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</si>
  <si>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</si>
  <si>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</si>
  <si>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</si>
  <si>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</si>
  <si>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</si>
  <si>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</si>
  <si>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</si>
  <si>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</si>
  <si>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</si>
  <si>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</si>
  <si>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</si>
  <si>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5</t>
  </si>
  <si>
    <t>TOTAL CAP.6  ALIENACIÓ D'INVERSIONS</t>
  </si>
  <si>
    <t xml:space="preserve">77   TRANSF. CAP DE EMPRESES PRIVADES </t>
  </si>
  <si>
    <t xml:space="preserve">                                                  ESTAT D'EXECUCIÓ DEL PRESSUPOST D'INGRESSOS DE 2022</t>
  </si>
  <si>
    <t>PRESSUPOST 
FINAL</t>
  </si>
  <si>
    <t>a. PRESSUPOST 
FINAL</t>
  </si>
  <si>
    <t>b. DRETS RECONEGUTS NETS</t>
  </si>
  <si>
    <t xml:space="preserve">c. RECAPTACIÓ NETA
</t>
  </si>
  <si>
    <t>Total Cap. 3</t>
  </si>
  <si>
    <t xml:space="preserve">Total Cap. 4 </t>
  </si>
  <si>
    <t>Total Cap. 5</t>
  </si>
  <si>
    <t xml:space="preserve">Total Cap. 6 </t>
  </si>
  <si>
    <t>Total Cap. 7</t>
  </si>
  <si>
    <t>Total Cap. 8</t>
  </si>
  <si>
    <t>Total Cap. 9</t>
  </si>
  <si>
    <t>DRETS PDTS. 
COBRAMENT A 
31-12-22</t>
  </si>
  <si>
    <t>47   TRANSF. CORR. D'EMPRESES PRIVADES</t>
  </si>
  <si>
    <t>53   DIVIDENDS</t>
  </si>
  <si>
    <t>a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</si>
</sst>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70AD47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2" borderId="0" xfId="2" applyNumberFormat="1" applyFont="1" applyFill="1"/>
    <xf numFmtId="0" fontId="3" fillId="2" borderId="0" xfId="2" applyFont="1" applyFill="1"/>
    <xf numFmtId="0" fontId="3" fillId="2" borderId="0" xfId="2" applyFont="1" applyFill="1" applyAlignment="1">
      <alignment vertical="center"/>
    </xf>
    <xf numFmtId="164" fontId="4" fillId="3" borderId="1" xfId="0" applyNumberFormat="1" applyFont="1" applyFill="1" applyBorder="1"/>
    <xf numFmtId="9" fontId="4" fillId="3" borderId="2" xfId="1" applyFont="1" applyFill="1" applyBorder="1" applyAlignment="1">
      <alignment horizontal="center"/>
    </xf>
    <xf numFmtId="164" fontId="4" fillId="3" borderId="3" xfId="0" applyNumberFormat="1" applyFont="1" applyFill="1" applyBorder="1"/>
    <xf numFmtId="9" fontId="4" fillId="3" borderId="4" xfId="1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164" fontId="4" fillId="3" borderId="7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164" fontId="3" fillId="3" borderId="2" xfId="0" applyNumberFormat="1" applyFont="1" applyFill="1" applyBorder="1"/>
    <xf numFmtId="164" fontId="3" fillId="3" borderId="5" xfId="0" applyNumberFormat="1" applyFont="1" applyFill="1" applyBorder="1"/>
    <xf numFmtId="0" fontId="4" fillId="3" borderId="9" xfId="2" applyFont="1" applyFill="1" applyBorder="1"/>
    <xf numFmtId="0" fontId="4" fillId="3" borderId="10" xfId="2" applyFont="1" applyFill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3" fillId="0" borderId="10" xfId="2" applyFont="1" applyBorder="1"/>
    <xf numFmtId="0" fontId="3" fillId="0" borderId="2" xfId="0" applyFont="1" applyBorder="1" applyAlignment="1">
      <alignment horizontal="center"/>
    </xf>
    <xf numFmtId="164" fontId="3" fillId="3" borderId="9" xfId="0" applyNumberFormat="1" applyFont="1" applyFill="1" applyBorder="1"/>
    <xf numFmtId="164" fontId="3" fillId="0" borderId="8" xfId="0" applyNumberFormat="1" applyFont="1" applyBorder="1"/>
    <xf numFmtId="0" fontId="3" fillId="0" borderId="14" xfId="0" applyFont="1" applyBorder="1" applyAlignment="1">
      <alignment horizontal="center"/>
    </xf>
    <xf numFmtId="0" fontId="4" fillId="3" borderId="8" xfId="2" applyFont="1" applyFill="1" applyBorder="1"/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164" fontId="3" fillId="0" borderId="17" xfId="0" applyNumberFormat="1" applyFont="1" applyBorder="1"/>
    <xf numFmtId="0" fontId="3" fillId="0" borderId="11" xfId="0" applyFont="1" applyBorder="1" applyAlignment="1">
      <alignment horizontal="center"/>
    </xf>
    <xf numFmtId="0" fontId="4" fillId="3" borderId="18" xfId="0" applyFont="1" applyFill="1" applyBorder="1"/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0" xfId="0" applyFont="1" applyBorder="1" applyAlignment="1">
      <alignment horizontal="left"/>
    </xf>
    <xf numFmtId="164" fontId="3" fillId="0" borderId="12" xfId="0" applyNumberFormat="1" applyFont="1" applyBorder="1"/>
    <xf numFmtId="0" fontId="3" fillId="0" borderId="10" xfId="2" applyFont="1" applyBorder="1" applyAlignment="1">
      <alignment horizontal="left"/>
    </xf>
    <xf numFmtId="0" fontId="3" fillId="0" borderId="16" xfId="0" applyFont="1" applyBorder="1"/>
    <xf numFmtId="164" fontId="3" fillId="0" borderId="20" xfId="0" applyNumberFormat="1" applyFont="1" applyBorder="1"/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/>
    <xf numFmtId="0" fontId="3" fillId="0" borderId="17" xfId="2" applyFont="1" applyBorder="1"/>
    <xf numFmtId="0" fontId="3" fillId="0" borderId="20" xfId="0" applyFont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vertical="center" wrapText="1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9" fontId="4" fillId="3" borderId="2" xfId="1" applyNumberFormat="1" applyFont="1" applyFill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164" fontId="3" fillId="0" borderId="9" xfId="0" applyNumberFormat="1" applyFont="1" applyBorder="1"/>
    <xf numFmtId="9" fontId="4" fillId="2" borderId="2" xfId="1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8" fillId="4" borderId="2" xfId="0" applyFont="1" applyFill="1" applyBorder="1"/>
    <xf numFmtId="164" fontId="10" fillId="4" borderId="9" xfId="0" applyNumberFormat="1" applyFont="1" applyFill="1" applyBorder="1"/>
    <xf numFmtId="9" fontId="8" fillId="4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/>
    <xf numFmtId="0" fontId="8" fillId="5" borderId="2" xfId="0" applyFont="1" applyFill="1" applyBorder="1"/>
    <xf numFmtId="164" fontId="8" fillId="5" borderId="2" xfId="0" applyNumberFormat="1" applyFont="1" applyFill="1" applyBorder="1"/>
    <xf numFmtId="9" fontId="8" fillId="5" borderId="2" xfId="0" applyNumberFormat="1" applyFont="1" applyFill="1" applyBorder="1" applyAlignment="1">
      <alignment horizontal="center"/>
    </xf>
    <xf numFmtId="0" fontId="9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164" fontId="10" fillId="4" borderId="15" xfId="0" applyNumberFormat="1" applyFont="1" applyFill="1" applyBorder="1"/>
    <xf numFmtId="164" fontId="10" fillId="4" borderId="14" xfId="0" applyNumberFormat="1" applyFont="1" applyFill="1" applyBorder="1"/>
    <xf numFmtId="0" fontId="12" fillId="4" borderId="2" xfId="0" applyFont="1" applyFill="1" applyBorder="1" applyAlignment="1">
      <alignment horizontal="left" vertical="center"/>
    </xf>
    <xf numFmtId="164" fontId="8" fillId="6" borderId="14" xfId="0" applyNumberFormat="1" applyFont="1" applyFill="1" applyBorder="1"/>
    <xf numFmtId="164" fontId="2" fillId="0" borderId="0" xfId="0" applyNumberFormat="1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263129393914423"/>
          <c:y val="3.3845150486934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09204392541329"/>
          <c:y val="0.27064909884105232"/>
          <c:w val="0.81701556283762888"/>
          <c:h val="0.64924129647329687"/>
        </c:manualLayout>
      </c:layout>
      <c:pie3DChart>
        <c:varyColors val="1"/>
        <c:ser>
          <c:idx val="0"/>
          <c:order val="0"/>
          <c:tx>
            <c:strRef>
              <c:f>INGRESOS!$C$54</c:f>
              <c:strCache>
                <c:ptCount val="1"/>
                <c:pt idx="0">
                  <c:v>PRESSUPOST 
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E9-495D-A6AB-C69A151C3B0C}"/>
              </c:ext>
            </c:extLst>
          </c:dPt>
          <c:dPt>
            <c:idx val="1"/>
            <c:bubble3D val="0"/>
            <c:explosion val="1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E9-495D-A6AB-C69A151C3B0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E9-495D-A6AB-C69A151C3B0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E9-495D-A6AB-C69A151C3B0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E9-495D-A6AB-C69A151C3B0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6E9-495D-A6AB-C69A151C3B0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6E9-495D-A6AB-C69A151C3B0C}"/>
              </c:ext>
            </c:extLst>
          </c:dPt>
          <c:dLbls>
            <c:dLbl>
              <c:idx val="0"/>
              <c:layout>
                <c:manualLayout>
                  <c:x val="-0.2458596399975653"/>
                  <c:y val="-0.19975707051648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6E9-495D-A6AB-C69A151C3B0C}"/>
                </c:ext>
              </c:extLst>
            </c:dLbl>
            <c:dLbl>
              <c:idx val="1"/>
              <c:layout>
                <c:manualLayout>
                  <c:x val="9.3537291202740159E-4"/>
                  <c:y val="1.0484802069426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6E9-495D-A6AB-C69A151C3B0C}"/>
                </c:ext>
              </c:extLst>
            </c:dLbl>
            <c:dLbl>
              <c:idx val="2"/>
              <c:layout>
                <c:manualLayout>
                  <c:x val="-0.20604165763151566"/>
                  <c:y val="-3.6282423146283414E-3"/>
                </c:manualLayout>
              </c:layout>
              <c:tx>
                <c:rich>
                  <a:bodyPr/>
                  <a:lstStyle/>
                  <a:p>
                    <a:fld id="{53DF3F61-6644-4372-8CA5-D725864223C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E9-495D-A6AB-C69A151C3B0C}"/>
                </c:ext>
              </c:extLst>
            </c:dLbl>
            <c:dLbl>
              <c:idx val="3"/>
              <c:layout>
                <c:manualLayout>
                  <c:x val="-0.23811637800180571"/>
                  <c:y val="-0.51175559712388086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E9-495D-A6AB-C69A151C3B0C}"/>
                </c:ext>
              </c:extLst>
            </c:dLbl>
            <c:dLbl>
              <c:idx val="4"/>
              <c:layout>
                <c:manualLayout>
                  <c:x val="-9.7048955405123025E-2"/>
                  <c:y val="-0.23515512319778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6E9-495D-A6AB-C69A151C3B0C}"/>
                </c:ext>
              </c:extLst>
            </c:dLbl>
            <c:dLbl>
              <c:idx val="5"/>
              <c:layout>
                <c:manualLayout>
                  <c:x val="-0.12629100808629587"/>
                  <c:y val="-0.128669697575685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6E9-495D-A6AB-C69A151C3B0C}"/>
                </c:ext>
              </c:extLst>
            </c:dLbl>
            <c:dLbl>
              <c:idx val="6"/>
              <c:layout>
                <c:manualLayout>
                  <c:x val="-0.25395029944133196"/>
                  <c:y val="-9.6921603986783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6E9-495D-A6AB-C69A151C3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INGRESOS!$B$55:$B$61</c:f>
              <c:strCache>
                <c:ptCount val="7"/>
                <c:pt idx="0">
                  <c:v>TOTAL CAP. 3  TAXES I ALTRES INGRESSOS</c:v>
                </c:pt>
                <c:pt idx="1">
                  <c:v>TOTAL CAP. 4  TRANSFERÈNCIES CORRENTS</c:v>
                </c:pt>
                <c:pt idx="2">
                  <c:v>TOTAL CAP. 5  INGRESSOS PATRIMONIALS</c:v>
                </c:pt>
                <c:pt idx="3">
                  <c:v>TOTAL CAP.6  ALIENACIÓ D'INVERSIONS</c:v>
                </c:pt>
                <c:pt idx="4">
                  <c:v>TOTAL CAP. 7  TRANSFERÈNCIES DE CAPITAL</c:v>
                </c:pt>
                <c:pt idx="5">
                  <c:v>TOTAL CAP. 8  ACTIUS FINANCERS</c:v>
                </c:pt>
                <c:pt idx="6">
                  <c:v>TOTAL CAP. 9  PASSIUS FINANCERS</c:v>
                </c:pt>
              </c:strCache>
            </c:strRef>
          </c:cat>
          <c:val>
            <c:numRef>
              <c:f>INGRESOS!$C$55:$C$61</c:f>
              <c:numCache>
                <c:formatCode>#,##0.00_ ;[Red]\-#,##0.00\ </c:formatCode>
                <c:ptCount val="7"/>
                <c:pt idx="0">
                  <c:v>87309557.090000004</c:v>
                </c:pt>
                <c:pt idx="1">
                  <c:v>322409888.93999994</c:v>
                </c:pt>
                <c:pt idx="2">
                  <c:v>805358.48</c:v>
                </c:pt>
                <c:pt idx="3">
                  <c:v>250</c:v>
                </c:pt>
                <c:pt idx="4">
                  <c:v>131681150.21999994</c:v>
                </c:pt>
                <c:pt idx="5">
                  <c:v>218833889.77000001</c:v>
                </c:pt>
                <c:pt idx="6">
                  <c:v>3447018.24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9-495D-A6AB-C69A151C3B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INGRESOS!$C$73</c:f>
              <c:strCache>
                <c:ptCount val="1"/>
                <c:pt idx="0">
                  <c:v>a. PRESSUPOST 
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INGRESOS!$B$74:$B$80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INGRESOS!$C$74:$C$80</c:f>
              <c:numCache>
                <c:formatCode>#,##0.00_ ;[Red]\-#,##0.00\ </c:formatCode>
                <c:ptCount val="7"/>
                <c:pt idx="0">
                  <c:v>87309557.090000004</c:v>
                </c:pt>
                <c:pt idx="1">
                  <c:v>322409888.93999994</c:v>
                </c:pt>
                <c:pt idx="2">
                  <c:v>805358.48</c:v>
                </c:pt>
                <c:pt idx="3">
                  <c:v>250</c:v>
                </c:pt>
                <c:pt idx="4">
                  <c:v>131681150.21999994</c:v>
                </c:pt>
                <c:pt idx="5">
                  <c:v>218833889.77000001</c:v>
                </c:pt>
                <c:pt idx="6">
                  <c:v>3447018.24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F65-A00B-CB75E61C00A7}"/>
            </c:ext>
          </c:extLst>
        </c:ser>
        <c:ser>
          <c:idx val="1"/>
          <c:order val="1"/>
          <c:tx>
            <c:strRef>
              <c:f>INGRESOS!$D$73</c:f>
              <c:strCache>
                <c:ptCount val="1"/>
                <c:pt idx="0">
                  <c:v>b. DRETS RECONEGUTS NETS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INGRESOS!$B$74:$B$80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INGRESOS!$D$74:$D$80</c:f>
              <c:numCache>
                <c:formatCode>#,##0.00_ ;[Red]\-#,##0.00\ </c:formatCode>
                <c:ptCount val="7"/>
                <c:pt idx="0">
                  <c:v>83139138.820000023</c:v>
                </c:pt>
                <c:pt idx="1">
                  <c:v>321966998.76999986</c:v>
                </c:pt>
                <c:pt idx="2">
                  <c:v>909842.16999999993</c:v>
                </c:pt>
                <c:pt idx="3">
                  <c:v>250</c:v>
                </c:pt>
                <c:pt idx="4">
                  <c:v>136729385.79999995</c:v>
                </c:pt>
                <c:pt idx="5">
                  <c:v>0</c:v>
                </c:pt>
                <c:pt idx="6">
                  <c:v>3447018.24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F65-A00B-CB75E61C00A7}"/>
            </c:ext>
          </c:extLst>
        </c:ser>
        <c:ser>
          <c:idx val="2"/>
          <c:order val="2"/>
          <c:tx>
            <c:strRef>
              <c:f>INGRESOS!$E$73</c:f>
              <c:strCache>
                <c:ptCount val="1"/>
                <c:pt idx="0">
                  <c:v>c. RECAPTACIÓ NETA
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INGRESOS!$B$74:$B$80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INGRESOS!$E$74:$E$80</c:f>
              <c:numCache>
                <c:formatCode>#,##0.00_ ;[Red]\-#,##0.00\ </c:formatCode>
                <c:ptCount val="7"/>
                <c:pt idx="0">
                  <c:v>70438522.450000033</c:v>
                </c:pt>
                <c:pt idx="1">
                  <c:v>180298838.15000001</c:v>
                </c:pt>
                <c:pt idx="2">
                  <c:v>790581.71</c:v>
                </c:pt>
                <c:pt idx="3">
                  <c:v>250</c:v>
                </c:pt>
                <c:pt idx="4">
                  <c:v>94092589.639999986</c:v>
                </c:pt>
                <c:pt idx="5">
                  <c:v>0</c:v>
                </c:pt>
                <c:pt idx="6">
                  <c:v>3447018.24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F65-A00B-CB75E61C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13722498017917"/>
          <c:y val="0.15833857148112429"/>
          <c:w val="0.75569538260192959"/>
          <c:h val="0.1127370961627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199396</xdr:colOff>
      <xdr:row>52</xdr:row>
      <xdr:rowOff>122401</xdr:rowOff>
    </xdr:from>
    <xdr:to>
      <xdr:col>12</xdr:col>
      <xdr:colOff>269045</xdr:colOff>
      <xdr:row>69</xdr:row>
      <xdr:rowOff>100263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1AC6FA-562E-49B5-A57C-79643318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160175</xdr:colOff>
      <xdr:row>72</xdr:row>
      <xdr:rowOff>133350</xdr:rowOff>
    </xdr:from>
    <xdr:to>
      <xdr:col>12</xdr:col>
      <xdr:colOff>491216</xdr:colOff>
      <xdr:row>91</xdr:row>
      <xdr:rowOff>10692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4D8DFC-FA1F-4E3B-994E-01D03BF8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84"/>
  <sheetViews>
    <sheetView tabSelected="1" topLeftCell="A16" zoomScale="95" zoomScaleNormal="95" workbookViewId="0">
      <selection activeCell="A48" sqref="A48:XFD48"/>
    </sheetView>
  </sheetViews>
  <sheetFormatPr baseColWidth="10" defaultColWidth="11.42578125" defaultRowHeight="12" x14ac:dyDescent="0.2"/>
  <cols>
    <col min="1" max="1" width="3.7109375" style="1" customWidth="1"/>
    <col min="2" max="2" width="38.28515625" style="2" customWidth="1"/>
    <col min="3" max="3" width="15.85546875" style="1" customWidth="1"/>
    <col min="4" max="4" width="16.5703125" style="1" customWidth="1"/>
    <col min="5" max="5" width="14.5703125" style="1" customWidth="1"/>
    <col min="6" max="6" width="7.5703125" style="1" customWidth="1"/>
    <col min="7" max="7" width="14.85546875" style="1" customWidth="1"/>
    <col min="8" max="8" width="9" style="1" customWidth="1"/>
    <col min="9" max="9" width="14.85546875" style="1" customWidth="1"/>
    <col min="10" max="10" width="9.28515625" style="2" customWidth="1"/>
    <col min="11" max="11" width="15.42578125" style="1" customWidth="1"/>
    <col min="12" max="12" width="11.42578125" style="1" customWidth="1"/>
    <col min="13" max="16384" width="11.42578125" style="1"/>
  </cols>
  <sheetData>
    <row r="1" spans="1:11" s="58" customFormat="1" x14ac:dyDescent="0.2">
      <c r="B1" s="59"/>
      <c r="F1" s="60"/>
      <c r="J1" s="59"/>
    </row>
    <row r="2" spans="1:11" s="58" customFormat="1" x14ac:dyDescent="0.2">
      <c r="B2" s="59"/>
      <c r="F2" s="60"/>
      <c r="J2" s="59"/>
    </row>
    <row r="3" spans="1:11" s="58" customFormat="1" x14ac:dyDescent="0.2">
      <c r="B3" s="59"/>
      <c r="F3" s="60"/>
      <c r="J3" s="59"/>
    </row>
    <row r="4" spans="1:11" s="58" customFormat="1" ht="5.25" customHeight="1" x14ac:dyDescent="0.2">
      <c r="B4" s="59"/>
      <c r="F4" s="60"/>
      <c r="J4" s="59"/>
    </row>
    <row r="5" spans="1:11" s="58" customFormat="1" ht="7.9" customHeight="1" x14ac:dyDescent="0.2">
      <c r="B5" s="59"/>
      <c r="F5" s="60"/>
      <c r="J5" s="59"/>
    </row>
    <row r="6" spans="1:11" s="61" customFormat="1" ht="21" x14ac:dyDescent="0.35">
      <c r="B6" s="66" t="s">
        <v>48</v>
      </c>
      <c r="C6" s="66"/>
      <c r="D6" s="65"/>
      <c r="E6" s="66"/>
      <c r="F6" s="63"/>
      <c r="J6" s="62"/>
    </row>
    <row r="7" spans="1:11" s="61" customFormat="1" ht="21" x14ac:dyDescent="0.35">
      <c r="B7" s="62"/>
      <c r="C7" s="65"/>
      <c r="D7" s="65"/>
      <c r="E7" s="64" t="s">
        <v>63</v>
      </c>
      <c r="F7" s="63"/>
      <c r="J7" s="62"/>
    </row>
    <row r="8" spans="1:11" s="61" customFormat="1" ht="21" x14ac:dyDescent="0.35">
      <c r="B8" s="62"/>
      <c r="C8" s="65"/>
      <c r="D8" s="65"/>
      <c r="E8" s="64"/>
      <c r="F8" s="63"/>
      <c r="J8" s="62"/>
    </row>
    <row r="9" spans="1:11" ht="47.25" customHeight="1" x14ac:dyDescent="0.2">
      <c r="A9" s="57" t="s">
        <v>44</v>
      </c>
      <c r="B9" s="56" t="s">
        <v>43</v>
      </c>
      <c r="C9" s="53" t="s">
        <v>42</v>
      </c>
      <c r="D9" s="55" t="s">
        <v>41</v>
      </c>
      <c r="E9" s="53" t="s">
        <v>40</v>
      </c>
      <c r="F9" s="54"/>
      <c r="G9" s="53" t="s">
        <v>39</v>
      </c>
      <c r="H9" s="52" t="s">
        <v>38</v>
      </c>
      <c r="I9" s="53" t="s">
        <v>37</v>
      </c>
      <c r="J9" s="53" t="s">
        <v>36</v>
      </c>
      <c r="K9" s="52" t="s">
        <v>60</v>
      </c>
    </row>
    <row r="10" spans="1:11" x14ac:dyDescent="0.2">
      <c r="A10" s="51" t="s">
        <v>35</v>
      </c>
      <c r="B10" s="50" t="s">
        <v>34</v>
      </c>
      <c r="C10" s="47">
        <v>400000</v>
      </c>
      <c r="D10" s="22">
        <v>435.64</v>
      </c>
      <c r="E10" s="38">
        <v>400435.64</v>
      </c>
      <c r="F10" s="49"/>
      <c r="G10" s="22">
        <v>415405.36000000004</v>
      </c>
      <c r="H10" s="47"/>
      <c r="I10" s="22">
        <v>414950.36000000004</v>
      </c>
      <c r="J10" s="48"/>
      <c r="K10" s="22">
        <v>455</v>
      </c>
    </row>
    <row r="11" spans="1:11" x14ac:dyDescent="0.2">
      <c r="A11" s="35"/>
      <c r="B11" s="27" t="s">
        <v>33</v>
      </c>
      <c r="C11" s="22">
        <v>13224000</v>
      </c>
      <c r="D11" s="22">
        <v>9473943.2099999953</v>
      </c>
      <c r="E11" s="36">
        <v>22697943.210000008</v>
      </c>
      <c r="F11" s="44"/>
      <c r="G11" s="22">
        <v>20573147.260000028</v>
      </c>
      <c r="H11" s="22"/>
      <c r="I11" s="22">
        <v>16732606.240000011</v>
      </c>
      <c r="J11" s="23"/>
      <c r="K11" s="22">
        <v>3840541.0200000019</v>
      </c>
    </row>
    <row r="12" spans="1:11" x14ac:dyDescent="0.2">
      <c r="A12" s="35"/>
      <c r="B12" s="27" t="s">
        <v>32</v>
      </c>
      <c r="C12" s="22">
        <v>58698400</v>
      </c>
      <c r="D12" s="22">
        <v>2113297.2199999997</v>
      </c>
      <c r="E12" s="36">
        <v>60811697.219999999</v>
      </c>
      <c r="F12" s="44"/>
      <c r="G12" s="22">
        <v>56604652.600000009</v>
      </c>
      <c r="H12" s="22"/>
      <c r="I12" s="22">
        <v>49445011.540000014</v>
      </c>
      <c r="J12" s="23"/>
      <c r="K12" s="22">
        <v>7159641.0600000005</v>
      </c>
    </row>
    <row r="13" spans="1:11" x14ac:dyDescent="0.2">
      <c r="A13" s="35"/>
      <c r="B13" s="27" t="s">
        <v>31</v>
      </c>
      <c r="C13" s="22">
        <v>2516000</v>
      </c>
      <c r="D13" s="22">
        <v>883481.02</v>
      </c>
      <c r="E13" s="34">
        <v>3399481.0199999982</v>
      </c>
      <c r="F13" s="44"/>
      <c r="G13" s="22">
        <v>5545933.6000000006</v>
      </c>
      <c r="H13" s="22"/>
      <c r="I13" s="22">
        <v>3845954.3099999977</v>
      </c>
      <c r="J13" s="23"/>
      <c r="K13" s="22">
        <v>1699979.2899999998</v>
      </c>
    </row>
    <row r="14" spans="1:11" x14ac:dyDescent="0.2">
      <c r="A14" s="20" t="s">
        <v>30</v>
      </c>
      <c r="B14" s="32"/>
      <c r="C14" s="18">
        <f>SUM(C10:C13)</f>
        <v>74838400</v>
      </c>
      <c r="D14" s="18">
        <f>SUM(D10:D13)</f>
        <v>12471157.089999996</v>
      </c>
      <c r="E14" s="29">
        <f>SUM(E10:E13)</f>
        <v>87309557.090000004</v>
      </c>
      <c r="F14" s="12">
        <f>+E14/$E$42</f>
        <v>0.11420670883132827</v>
      </c>
      <c r="G14" s="18">
        <f>SUM(G10:G13)</f>
        <v>83139138.820000023</v>
      </c>
      <c r="H14" s="67">
        <f>+G14/E14</f>
        <v>0.95223411492397048</v>
      </c>
      <c r="I14" s="18">
        <f>SUM(I10:I13)</f>
        <v>70438522.450000033</v>
      </c>
      <c r="J14" s="10">
        <f>+I14/G14</f>
        <v>0.84723661382279414</v>
      </c>
      <c r="K14" s="18">
        <f>SUM(K10:K13)</f>
        <v>12700616.370000001</v>
      </c>
    </row>
    <row r="15" spans="1:11" x14ac:dyDescent="0.2">
      <c r="A15" s="39" t="s">
        <v>29</v>
      </c>
      <c r="B15" s="45" t="s">
        <v>28</v>
      </c>
      <c r="C15" s="47">
        <v>0</v>
      </c>
      <c r="D15" s="44">
        <v>528826.53</v>
      </c>
      <c r="E15" s="38">
        <v>528826.53</v>
      </c>
      <c r="F15" s="33"/>
      <c r="G15" s="22">
        <v>528826.53</v>
      </c>
      <c r="H15" s="24"/>
      <c r="I15" s="22">
        <v>514826.52999999997</v>
      </c>
      <c r="J15" s="23"/>
      <c r="K15" s="22">
        <v>14000</v>
      </c>
    </row>
    <row r="16" spans="1:11" x14ac:dyDescent="0.2">
      <c r="A16" s="46"/>
      <c r="B16" s="43" t="s">
        <v>27</v>
      </c>
      <c r="C16" s="22">
        <v>0</v>
      </c>
      <c r="D16" s="44">
        <v>5981405</v>
      </c>
      <c r="E16" s="36">
        <v>5981405</v>
      </c>
      <c r="F16" s="33"/>
      <c r="G16" s="22">
        <v>5981405</v>
      </c>
      <c r="H16" s="24"/>
      <c r="I16" s="22">
        <v>4773803.2</v>
      </c>
      <c r="J16" s="23"/>
      <c r="K16" s="22">
        <v>1207601.8</v>
      </c>
    </row>
    <row r="17" spans="1:11" x14ac:dyDescent="0.2">
      <c r="A17" s="46"/>
      <c r="B17" s="45" t="s">
        <v>26</v>
      </c>
      <c r="C17" s="22">
        <v>297572095</v>
      </c>
      <c r="D17" s="22">
        <v>16182319.129999999</v>
      </c>
      <c r="E17" s="36">
        <v>313754414.13</v>
      </c>
      <c r="F17" s="33"/>
      <c r="G17" s="22">
        <v>313297821.83999991</v>
      </c>
      <c r="H17" s="24"/>
      <c r="I17" s="3">
        <v>172866844.06</v>
      </c>
      <c r="J17" s="23"/>
      <c r="K17" s="22">
        <v>140430977.78000006</v>
      </c>
    </row>
    <row r="18" spans="1:11" x14ac:dyDescent="0.2">
      <c r="A18" s="46"/>
      <c r="B18" s="45" t="s">
        <v>25</v>
      </c>
      <c r="C18" s="22">
        <v>0</v>
      </c>
      <c r="D18" s="22">
        <v>23731.279999999999</v>
      </c>
      <c r="E18" s="36">
        <v>23731.279999999999</v>
      </c>
      <c r="F18" s="33"/>
      <c r="G18" s="22">
        <v>23265.96</v>
      </c>
      <c r="H18" s="24"/>
      <c r="I18" s="3">
        <v>23265.96</v>
      </c>
      <c r="J18" s="23"/>
      <c r="K18" s="22">
        <v>0</v>
      </c>
    </row>
    <row r="19" spans="1:11" x14ac:dyDescent="0.2">
      <c r="A19" s="46"/>
      <c r="B19" s="45" t="s">
        <v>61</v>
      </c>
      <c r="C19" s="22">
        <v>0</v>
      </c>
      <c r="D19" s="44">
        <v>150944</v>
      </c>
      <c r="E19" s="36">
        <v>150944</v>
      </c>
      <c r="F19" s="33"/>
      <c r="G19" s="22">
        <v>150944</v>
      </c>
      <c r="H19" s="24"/>
      <c r="I19" s="3">
        <v>150944</v>
      </c>
      <c r="J19" s="23"/>
      <c r="K19" s="22">
        <v>0</v>
      </c>
    </row>
    <row r="20" spans="1:11" x14ac:dyDescent="0.2">
      <c r="A20" s="46"/>
      <c r="B20" s="45" t="s">
        <v>24</v>
      </c>
      <c r="C20" s="22">
        <v>0</v>
      </c>
      <c r="D20" s="44">
        <v>145500</v>
      </c>
      <c r="E20" s="36">
        <v>145500</v>
      </c>
      <c r="F20" s="33"/>
      <c r="G20" s="22">
        <v>159667.44</v>
      </c>
      <c r="H20" s="24"/>
      <c r="I20" s="22">
        <v>145500</v>
      </c>
      <c r="J20" s="23"/>
      <c r="K20" s="22">
        <v>14167.44</v>
      </c>
    </row>
    <row r="21" spans="1:11" x14ac:dyDescent="0.2">
      <c r="A21" s="35"/>
      <c r="B21" s="43" t="s">
        <v>23</v>
      </c>
      <c r="C21" s="22">
        <v>0</v>
      </c>
      <c r="D21" s="22">
        <v>1825068</v>
      </c>
      <c r="E21" s="34">
        <v>1825068</v>
      </c>
      <c r="F21" s="33"/>
      <c r="G21" s="22">
        <v>1825068</v>
      </c>
      <c r="H21" s="24"/>
      <c r="I21" s="22">
        <v>1823654.4</v>
      </c>
      <c r="J21" s="23"/>
      <c r="K21" s="22">
        <v>1413.6</v>
      </c>
    </row>
    <row r="22" spans="1:11" x14ac:dyDescent="0.2">
      <c r="A22" s="20" t="s">
        <v>22</v>
      </c>
      <c r="B22" s="40"/>
      <c r="C22" s="18">
        <f>SUM(C15:C21)</f>
        <v>297572095</v>
      </c>
      <c r="D22" s="18">
        <f>SUM(D15:D21)</f>
        <v>24837793.940000001</v>
      </c>
      <c r="E22" s="29">
        <f>SUM(E15:E21)</f>
        <v>322409888.93999994</v>
      </c>
      <c r="F22" s="12">
        <f>+E22/$E$42</f>
        <v>0.42173358264268179</v>
      </c>
      <c r="G22" s="18">
        <f>SUM(G15:G21)</f>
        <v>321966998.76999986</v>
      </c>
      <c r="H22" s="67">
        <f>+G22/E22</f>
        <v>0.99862631331980489</v>
      </c>
      <c r="I22" s="18">
        <f>SUM(I15:I21)</f>
        <v>180298838.15000001</v>
      </c>
      <c r="J22" s="10">
        <f>+I22/G22</f>
        <v>0.55999167255895743</v>
      </c>
      <c r="K22" s="18">
        <f>SUM(K15:K21)</f>
        <v>141668160.62000006</v>
      </c>
    </row>
    <row r="23" spans="1:11" x14ac:dyDescent="0.2">
      <c r="A23" s="68" t="s">
        <v>45</v>
      </c>
      <c r="B23" s="42" t="s">
        <v>21</v>
      </c>
      <c r="C23" s="22">
        <v>0</v>
      </c>
      <c r="D23" s="22">
        <v>0</v>
      </c>
      <c r="E23" s="38">
        <v>0</v>
      </c>
      <c r="F23" s="33"/>
      <c r="G23" s="22">
        <v>920.28</v>
      </c>
      <c r="H23" s="24"/>
      <c r="I23" s="22">
        <v>920.28</v>
      </c>
      <c r="J23" s="23"/>
      <c r="K23" s="22">
        <v>0</v>
      </c>
    </row>
    <row r="24" spans="1:11" x14ac:dyDescent="0.2">
      <c r="A24" s="39"/>
      <c r="B24" s="27" t="s">
        <v>20</v>
      </c>
      <c r="C24" s="22">
        <v>316500</v>
      </c>
      <c r="D24" s="22">
        <v>24698.370000000003</v>
      </c>
      <c r="E24" s="36">
        <v>341198.37000000005</v>
      </c>
      <c r="F24" s="33"/>
      <c r="G24" s="22">
        <v>277964.34999999998</v>
      </c>
      <c r="H24" s="24"/>
      <c r="I24" s="22">
        <v>257335.90000000002</v>
      </c>
      <c r="J24" s="23"/>
      <c r="K24" s="22">
        <v>20628.449999999997</v>
      </c>
    </row>
    <row r="25" spans="1:11" x14ac:dyDescent="0.2">
      <c r="A25" s="39"/>
      <c r="B25" s="27" t="s">
        <v>62</v>
      </c>
      <c r="C25" s="22">
        <v>0</v>
      </c>
      <c r="D25" s="22">
        <v>0</v>
      </c>
      <c r="E25" s="36">
        <v>0</v>
      </c>
      <c r="F25" s="33"/>
      <c r="G25" s="22">
        <v>26.83</v>
      </c>
      <c r="H25" s="24"/>
      <c r="I25" s="22">
        <v>26.83</v>
      </c>
      <c r="J25" s="23"/>
      <c r="K25" s="22">
        <v>0</v>
      </c>
    </row>
    <row r="26" spans="1:11" x14ac:dyDescent="0.2">
      <c r="A26" s="35"/>
      <c r="B26" s="37" t="s">
        <v>19</v>
      </c>
      <c r="C26" s="22">
        <v>269100</v>
      </c>
      <c r="D26" s="22">
        <v>195060.11000000002</v>
      </c>
      <c r="E26" s="34">
        <v>464160.11</v>
      </c>
      <c r="F26" s="33"/>
      <c r="G26" s="22">
        <v>630930.71</v>
      </c>
      <c r="H26" s="24"/>
      <c r="I26" s="22">
        <v>532298.69999999995</v>
      </c>
      <c r="J26" s="23"/>
      <c r="K26" s="22">
        <v>98632.010000000009</v>
      </c>
    </row>
    <row r="27" spans="1:11" x14ac:dyDescent="0.2">
      <c r="A27" s="20" t="s">
        <v>18</v>
      </c>
      <c r="B27" s="32"/>
      <c r="C27" s="18">
        <f>SUM(C23:C26)</f>
        <v>585600</v>
      </c>
      <c r="D27" s="18">
        <f>SUM(D23:D26)</f>
        <v>219758.48</v>
      </c>
      <c r="E27" s="29">
        <f>SUM(E23:E26)</f>
        <v>805358.48</v>
      </c>
      <c r="F27" s="12">
        <f>+E27/$E$42</f>
        <v>1.0534624672919768E-3</v>
      </c>
      <c r="G27" s="18">
        <f>SUM(G23:G26)</f>
        <v>909842.16999999993</v>
      </c>
      <c r="H27" s="67">
        <f>+G27/E27</f>
        <v>1.129735630274856</v>
      </c>
      <c r="I27" s="18">
        <f>SUM(I23:I26)</f>
        <v>790581.71</v>
      </c>
      <c r="J27" s="10">
        <f>+I27/G27</f>
        <v>0.86892181530781321</v>
      </c>
      <c r="K27" s="18">
        <f>SUM(K23:K26)</f>
        <v>119260.46</v>
      </c>
    </row>
    <row r="28" spans="1:11" x14ac:dyDescent="0.2">
      <c r="A28" s="39" t="s">
        <v>17</v>
      </c>
      <c r="B28" s="37" t="s">
        <v>16</v>
      </c>
      <c r="C28" s="22">
        <v>0</v>
      </c>
      <c r="D28" s="22">
        <v>250</v>
      </c>
      <c r="E28" s="69">
        <v>250</v>
      </c>
      <c r="F28" s="41"/>
      <c r="G28" s="22">
        <v>250</v>
      </c>
      <c r="H28" s="24"/>
      <c r="I28" s="22">
        <v>250</v>
      </c>
      <c r="J28" s="23"/>
      <c r="K28" s="22">
        <v>0</v>
      </c>
    </row>
    <row r="29" spans="1:11" x14ac:dyDescent="0.2">
      <c r="A29" s="17" t="s">
        <v>46</v>
      </c>
      <c r="B29" s="40"/>
      <c r="C29" s="18">
        <f>SUM(C28)</f>
        <v>0</v>
      </c>
      <c r="D29" s="18">
        <f>SUM(D28:D28)</f>
        <v>250</v>
      </c>
      <c r="E29" s="29">
        <f>SUM(E28:E28)</f>
        <v>250</v>
      </c>
      <c r="F29" s="12">
        <f>+E29/$E$42</f>
        <v>3.2701663093308983E-7</v>
      </c>
      <c r="G29" s="18">
        <f>SUM(G28:G28)</f>
        <v>250</v>
      </c>
      <c r="H29" s="67">
        <f>+G29/E29</f>
        <v>1</v>
      </c>
      <c r="I29" s="18">
        <f>SUM(I28:I28)</f>
        <v>250</v>
      </c>
      <c r="J29" s="10">
        <f>+I29/G29</f>
        <v>1</v>
      </c>
      <c r="K29" s="18">
        <f>SUM(K28:K28)</f>
        <v>0</v>
      </c>
    </row>
    <row r="30" spans="1:11" x14ac:dyDescent="0.2">
      <c r="A30" s="39" t="s">
        <v>15</v>
      </c>
      <c r="B30" s="27" t="s">
        <v>14</v>
      </c>
      <c r="C30" s="22">
        <v>13000000</v>
      </c>
      <c r="D30" s="22">
        <v>25261663.71999998</v>
      </c>
      <c r="E30" s="38">
        <v>38261663.719999976</v>
      </c>
      <c r="F30" s="33"/>
      <c r="G30" s="22">
        <v>35816814.620000005</v>
      </c>
      <c r="H30" s="24"/>
      <c r="I30" s="22">
        <v>26790919.299999982</v>
      </c>
      <c r="J30" s="23"/>
      <c r="K30" s="22">
        <v>9025895.3199999984</v>
      </c>
    </row>
    <row r="31" spans="1:11" x14ac:dyDescent="0.2">
      <c r="A31" s="35"/>
      <c r="B31" s="27" t="s">
        <v>13</v>
      </c>
      <c r="C31" s="22">
        <v>55076184</v>
      </c>
      <c r="D31" s="22">
        <v>20559241.920000002</v>
      </c>
      <c r="E31" s="36">
        <v>75635425.919999942</v>
      </c>
      <c r="F31" s="33"/>
      <c r="G31" s="22">
        <v>84533706.269999951</v>
      </c>
      <c r="H31" s="24"/>
      <c r="I31" s="22">
        <v>54331161.879999995</v>
      </c>
      <c r="J31" s="23"/>
      <c r="K31" s="22">
        <v>30202544.390000001</v>
      </c>
    </row>
    <row r="32" spans="1:11" x14ac:dyDescent="0.2">
      <c r="A32" s="35"/>
      <c r="B32" s="37" t="s">
        <v>12</v>
      </c>
      <c r="C32" s="22">
        <v>0</v>
      </c>
      <c r="D32" s="22">
        <v>24742</v>
      </c>
      <c r="E32" s="36">
        <v>24742</v>
      </c>
      <c r="F32" s="33"/>
      <c r="G32" s="22">
        <v>24742</v>
      </c>
      <c r="H32" s="24"/>
      <c r="I32" s="22">
        <v>24742</v>
      </c>
      <c r="J32" s="23"/>
      <c r="K32" s="22">
        <v>0</v>
      </c>
    </row>
    <row r="33" spans="1:11" x14ac:dyDescent="0.2">
      <c r="A33" s="35"/>
      <c r="B33" s="27" t="s">
        <v>11</v>
      </c>
      <c r="C33" s="22">
        <v>0</v>
      </c>
      <c r="D33" s="22">
        <v>438852.12</v>
      </c>
      <c r="E33" s="36">
        <v>438852.12</v>
      </c>
      <c r="F33" s="33"/>
      <c r="G33" s="22">
        <v>687112.72</v>
      </c>
      <c r="H33" s="24"/>
      <c r="I33" s="22">
        <v>229542.12</v>
      </c>
      <c r="J33" s="23"/>
      <c r="K33" s="22">
        <v>457570.6</v>
      </c>
    </row>
    <row r="34" spans="1:11" x14ac:dyDescent="0.2">
      <c r="A34" s="35"/>
      <c r="B34" s="27" t="s">
        <v>47</v>
      </c>
      <c r="C34" s="22">
        <v>0</v>
      </c>
      <c r="D34" s="22">
        <v>0</v>
      </c>
      <c r="E34" s="36">
        <v>0</v>
      </c>
      <c r="F34" s="33"/>
      <c r="G34" s="22">
        <v>0</v>
      </c>
      <c r="H34" s="24"/>
      <c r="I34" s="22">
        <v>0</v>
      </c>
      <c r="J34" s="23"/>
      <c r="K34" s="22">
        <v>0</v>
      </c>
    </row>
    <row r="35" spans="1:11" x14ac:dyDescent="0.2">
      <c r="A35" s="35"/>
      <c r="B35" s="27" t="s">
        <v>10</v>
      </c>
      <c r="C35" s="22">
        <v>0</v>
      </c>
      <c r="D35" s="22">
        <v>266234.33999999997</v>
      </c>
      <c r="E35" s="36">
        <v>266234.33999999997</v>
      </c>
      <c r="F35" s="33"/>
      <c r="G35" s="22">
        <v>398114.23</v>
      </c>
      <c r="H35" s="24"/>
      <c r="I35" s="22">
        <v>116846.47999999998</v>
      </c>
      <c r="J35" s="23"/>
      <c r="K35" s="22">
        <v>281267.75</v>
      </c>
    </row>
    <row r="36" spans="1:11" x14ac:dyDescent="0.2">
      <c r="A36" s="35"/>
      <c r="B36" s="27" t="s">
        <v>9</v>
      </c>
      <c r="C36" s="22">
        <v>5000000</v>
      </c>
      <c r="D36" s="22">
        <v>12054232.119999997</v>
      </c>
      <c r="E36" s="34">
        <v>17054232.120000001</v>
      </c>
      <c r="F36" s="33"/>
      <c r="G36" s="22">
        <v>15268895.959999993</v>
      </c>
      <c r="H36" s="24"/>
      <c r="I36" s="22">
        <v>12599377.859999992</v>
      </c>
      <c r="J36" s="23"/>
      <c r="K36" s="22">
        <v>2669518.1</v>
      </c>
    </row>
    <row r="37" spans="1:11" x14ac:dyDescent="0.2">
      <c r="A37" s="20" t="s">
        <v>8</v>
      </c>
      <c r="B37" s="32"/>
      <c r="C37" s="18">
        <f>SUM(C30:C36)</f>
        <v>73076184</v>
      </c>
      <c r="D37" s="18">
        <f>SUM(D30:D36)</f>
        <v>58604966.219999984</v>
      </c>
      <c r="E37" s="18">
        <f>SUM(E30:E36)</f>
        <v>131681150.21999994</v>
      </c>
      <c r="F37" s="12">
        <f>+E37/$E$42</f>
        <v>0.17224770440935394</v>
      </c>
      <c r="G37" s="18">
        <f>SUM(G30:G36)</f>
        <v>136729385.79999995</v>
      </c>
      <c r="H37" s="67">
        <f>+G37/E37</f>
        <v>1.0383368126080759</v>
      </c>
      <c r="I37" s="18">
        <f>SUM(I30:I36)</f>
        <v>94092589.639999986</v>
      </c>
      <c r="J37" s="10">
        <f>+I37/G37</f>
        <v>0.68816654949092892</v>
      </c>
      <c r="K37" s="18">
        <f>SUM(K30:K36)</f>
        <v>42636796.160000004</v>
      </c>
    </row>
    <row r="38" spans="1:11" x14ac:dyDescent="0.2">
      <c r="A38" s="31" t="s">
        <v>7</v>
      </c>
      <c r="B38" s="27" t="s">
        <v>6</v>
      </c>
      <c r="C38" s="22">
        <v>24009984</v>
      </c>
      <c r="D38" s="3">
        <v>194823905.77000001</v>
      </c>
      <c r="E38" s="30">
        <v>218833889.77000001</v>
      </c>
      <c r="F38" s="25"/>
      <c r="G38" s="22">
        <v>0</v>
      </c>
      <c r="H38" s="24"/>
      <c r="I38" s="22">
        <v>0</v>
      </c>
      <c r="J38" s="23"/>
      <c r="K38" s="22">
        <v>0</v>
      </c>
    </row>
    <row r="39" spans="1:11" x14ac:dyDescent="0.2">
      <c r="A39" s="21" t="s">
        <v>5</v>
      </c>
      <c r="B39" s="20"/>
      <c r="C39" s="18">
        <f>SUM(C38)</f>
        <v>24009984</v>
      </c>
      <c r="D39" s="18">
        <f>SUM(D38)</f>
        <v>194823905.77000001</v>
      </c>
      <c r="E39" s="29">
        <f>SUM(E38)</f>
        <v>218833889.77000001</v>
      </c>
      <c r="F39" s="12">
        <f>+E39/$E$42</f>
        <v>0.28624928546627426</v>
      </c>
      <c r="G39" s="18">
        <v>0</v>
      </c>
      <c r="H39" s="67">
        <f>+G39/E39</f>
        <v>0</v>
      </c>
      <c r="I39" s="18">
        <v>0</v>
      </c>
      <c r="J39" s="10">
        <v>0</v>
      </c>
      <c r="K39" s="18">
        <f>SUM(K38)</f>
        <v>0</v>
      </c>
    </row>
    <row r="40" spans="1:11" x14ac:dyDescent="0.2">
      <c r="A40" s="28" t="s">
        <v>4</v>
      </c>
      <c r="B40" s="27" t="s">
        <v>3</v>
      </c>
      <c r="C40" s="22">
        <v>0</v>
      </c>
      <c r="D40" s="22">
        <v>3447018.24</v>
      </c>
      <c r="E40" s="26">
        <v>3447018.24</v>
      </c>
      <c r="F40" s="25"/>
      <c r="G40" s="22">
        <v>3447018.24</v>
      </c>
      <c r="H40" s="24"/>
      <c r="I40" s="22">
        <v>3447018.24</v>
      </c>
      <c r="J40" s="23"/>
      <c r="K40" s="22">
        <v>0</v>
      </c>
    </row>
    <row r="41" spans="1:11" x14ac:dyDescent="0.2">
      <c r="A41" s="21" t="s">
        <v>2</v>
      </c>
      <c r="B41" s="20"/>
      <c r="C41" s="18">
        <f>SUM(C40)</f>
        <v>0</v>
      </c>
      <c r="D41" s="18">
        <f>SUM(D40)</f>
        <v>3447018.24</v>
      </c>
      <c r="E41" s="19">
        <f>SUM(E40:E40)</f>
        <v>3447018.24</v>
      </c>
      <c r="F41" s="12">
        <f>+E41/$E$42</f>
        <v>4.5089291664388359E-3</v>
      </c>
      <c r="G41" s="18">
        <f>SUM(G40:G40)</f>
        <v>3447018.24</v>
      </c>
      <c r="H41" s="67">
        <f>+G41/E41</f>
        <v>1</v>
      </c>
      <c r="I41" s="18">
        <f>SUM(I40:I40)</f>
        <v>3447018.24</v>
      </c>
      <c r="J41" s="10">
        <f>+I41/G41</f>
        <v>1</v>
      </c>
      <c r="K41" s="18">
        <f>SUM(K40)</f>
        <v>0</v>
      </c>
    </row>
    <row r="42" spans="1:11" x14ac:dyDescent="0.2">
      <c r="A42" s="17" t="s">
        <v>1</v>
      </c>
      <c r="B42" s="16"/>
      <c r="C42" s="15">
        <f>SUM(C41,C39,C37,C29,C27,C22,C14)</f>
        <v>470082263</v>
      </c>
      <c r="D42" s="14">
        <f>SUM(D41,D39,D37,D29,D27,D22,D14)</f>
        <v>294404849.74000001</v>
      </c>
      <c r="E42" s="13">
        <f>E14+E22+E27+E29+E37+E39+E41</f>
        <v>764487112.73999989</v>
      </c>
      <c r="F42" s="12">
        <f>SUM(F14:F41)</f>
        <v>1</v>
      </c>
      <c r="G42" s="11">
        <f>G14+G22+G27+G29+G37+G39+G41</f>
        <v>546192633.79999995</v>
      </c>
      <c r="H42" s="70">
        <f>+G42/(E42-E39)</f>
        <v>1.0009885597798984</v>
      </c>
      <c r="I42" s="11">
        <f>I14+I22+I27+I29+I37+I39+I41</f>
        <v>349067800.19000006</v>
      </c>
      <c r="J42" s="10">
        <f>+I42/G42</f>
        <v>0.63909283756071056</v>
      </c>
      <c r="K42" s="9">
        <f>K14+K22+K27+K29+K37+K39+K41</f>
        <v>197124833.61000007</v>
      </c>
    </row>
    <row r="43" spans="1:11" s="58" customFormat="1" x14ac:dyDescent="0.2">
      <c r="B43" s="59"/>
      <c r="F43" s="60"/>
      <c r="J43" s="59"/>
    </row>
    <row r="45" spans="1:11" x14ac:dyDescent="0.2">
      <c r="A45" s="8" t="s">
        <v>0</v>
      </c>
      <c r="B45" s="7"/>
      <c r="C45" s="6"/>
      <c r="D45" s="6"/>
      <c r="E45" s="6"/>
      <c r="F45" s="6"/>
      <c r="G45" s="5"/>
      <c r="H45" s="3"/>
      <c r="I45" s="3"/>
      <c r="J45" s="4"/>
      <c r="K45" s="3"/>
    </row>
    <row r="51" spans="2:8" ht="29.45" customHeight="1" x14ac:dyDescent="0.2"/>
    <row r="54" spans="2:8" ht="22.5" x14ac:dyDescent="0.2">
      <c r="B54" s="71" t="s">
        <v>44</v>
      </c>
      <c r="C54" s="72" t="s">
        <v>49</v>
      </c>
      <c r="D54" s="73"/>
      <c r="E54" s="74"/>
      <c r="F54" s="74"/>
      <c r="G54" s="74"/>
      <c r="H54" s="74"/>
    </row>
    <row r="55" spans="2:8" ht="12.75" x14ac:dyDescent="0.2">
      <c r="B55" s="75" t="s">
        <v>30</v>
      </c>
      <c r="C55" s="76">
        <f>E14</f>
        <v>87309557.090000004</v>
      </c>
      <c r="D55" s="12">
        <v>0.11201601141222856</v>
      </c>
      <c r="E55" s="74"/>
      <c r="F55" s="74"/>
      <c r="G55" s="74"/>
      <c r="H55" s="74"/>
    </row>
    <row r="56" spans="2:8" ht="12.75" x14ac:dyDescent="0.2">
      <c r="B56" s="75" t="s">
        <v>22</v>
      </c>
      <c r="C56" s="76">
        <f>E22</f>
        <v>322409888.93999994</v>
      </c>
      <c r="D56" s="77">
        <v>0.43937655766317157</v>
      </c>
      <c r="E56" s="74"/>
      <c r="F56" s="74"/>
      <c r="G56" s="74"/>
      <c r="H56" s="74"/>
    </row>
    <row r="57" spans="2:8" ht="12.75" x14ac:dyDescent="0.2">
      <c r="B57" s="75" t="s">
        <v>18</v>
      </c>
      <c r="C57" s="76">
        <f>E27</f>
        <v>805358.48</v>
      </c>
      <c r="D57" s="77">
        <v>9.4382638777765551E-4</v>
      </c>
      <c r="E57" s="74"/>
      <c r="F57" s="74"/>
      <c r="G57" s="74"/>
      <c r="H57" s="74"/>
    </row>
    <row r="58" spans="2:8" ht="12.75" x14ac:dyDescent="0.2">
      <c r="B58" s="75" t="s">
        <v>46</v>
      </c>
      <c r="C58" s="78">
        <f>E29</f>
        <v>250</v>
      </c>
      <c r="D58" s="77">
        <v>0</v>
      </c>
      <c r="E58" s="74"/>
      <c r="F58" s="74"/>
      <c r="G58" s="74"/>
      <c r="H58" s="74"/>
    </row>
    <row r="59" spans="2:8" ht="12.75" x14ac:dyDescent="0.2">
      <c r="B59" s="75" t="s">
        <v>8</v>
      </c>
      <c r="C59" s="78">
        <f>E37</f>
        <v>131681150.21999994</v>
      </c>
      <c r="D59" s="12">
        <v>0.13764188432560154</v>
      </c>
      <c r="E59" s="74"/>
      <c r="F59" s="74"/>
      <c r="G59" s="74"/>
      <c r="H59" s="74"/>
    </row>
    <row r="60" spans="2:8" ht="12.75" x14ac:dyDescent="0.2">
      <c r="B60" s="75" t="s">
        <v>5</v>
      </c>
      <c r="C60" s="76">
        <f>E39</f>
        <v>218833889.77000001</v>
      </c>
      <c r="D60" s="77">
        <v>0.30999752182422985</v>
      </c>
      <c r="E60" s="74"/>
      <c r="F60" s="74"/>
      <c r="G60" s="74"/>
      <c r="H60" s="74"/>
    </row>
    <row r="61" spans="2:8" ht="12.75" x14ac:dyDescent="0.2">
      <c r="B61" s="75" t="s">
        <v>2</v>
      </c>
      <c r="C61" s="78">
        <f>E41</f>
        <v>3447018.24</v>
      </c>
      <c r="D61" s="77">
        <v>0</v>
      </c>
      <c r="E61" s="74"/>
      <c r="F61" s="74"/>
      <c r="G61" s="74"/>
      <c r="H61" s="74"/>
    </row>
    <row r="62" spans="2:8" ht="12.75" x14ac:dyDescent="0.2">
      <c r="B62" s="79" t="s">
        <v>1</v>
      </c>
      <c r="C62" s="80">
        <f>SUM(C55:C61)</f>
        <v>764487112.73999989</v>
      </c>
      <c r="D62" s="81">
        <v>1</v>
      </c>
      <c r="E62" s="74"/>
      <c r="F62" s="74"/>
      <c r="G62" s="74"/>
      <c r="H62" s="74"/>
    </row>
    <row r="63" spans="2:8" ht="12.75" x14ac:dyDescent="0.2">
      <c r="B63" s="82"/>
      <c r="C63" s="74"/>
      <c r="D63" s="74"/>
      <c r="E63" s="74"/>
      <c r="F63" s="74"/>
      <c r="G63" s="74"/>
      <c r="H63" s="74"/>
    </row>
    <row r="64" spans="2:8" ht="12.75" x14ac:dyDescent="0.2">
      <c r="B64" s="82"/>
      <c r="C64" s="74"/>
      <c r="D64" s="74"/>
      <c r="E64" s="74"/>
      <c r="F64" s="74"/>
      <c r="G64" s="74"/>
      <c r="H64" s="74"/>
    </row>
    <row r="65" spans="2:8" ht="12.75" x14ac:dyDescent="0.2">
      <c r="B65" s="82"/>
      <c r="C65" s="74"/>
      <c r="D65" s="74"/>
      <c r="E65" s="74"/>
      <c r="F65" s="74"/>
      <c r="G65" s="74"/>
      <c r="H65" s="74"/>
    </row>
    <row r="66" spans="2:8" ht="12.75" x14ac:dyDescent="0.2">
      <c r="C66" s="74"/>
      <c r="D66" s="74"/>
      <c r="E66" s="74"/>
      <c r="F66" s="74"/>
      <c r="G66" s="74"/>
      <c r="H66" s="74"/>
    </row>
    <row r="67" spans="2:8" ht="12.75" x14ac:dyDescent="0.2">
      <c r="B67" s="82"/>
      <c r="C67" s="74"/>
      <c r="D67" s="74"/>
      <c r="E67" s="74"/>
      <c r="F67" s="74"/>
      <c r="G67" s="74"/>
      <c r="H67" s="74"/>
    </row>
    <row r="68" spans="2:8" ht="12.75" x14ac:dyDescent="0.2">
      <c r="B68" s="82"/>
      <c r="C68" s="74"/>
      <c r="D68" s="74"/>
      <c r="E68" s="74"/>
      <c r="F68" s="74"/>
      <c r="G68" s="74"/>
      <c r="H68" s="74"/>
    </row>
    <row r="69" spans="2:8" ht="12.75" x14ac:dyDescent="0.2">
      <c r="B69" s="82"/>
      <c r="C69" s="74"/>
      <c r="D69" s="74"/>
      <c r="E69" s="74"/>
      <c r="F69" s="74"/>
      <c r="G69" s="74"/>
      <c r="H69" s="74"/>
    </row>
    <row r="70" spans="2:8" ht="12.75" x14ac:dyDescent="0.2">
      <c r="B70" s="82"/>
      <c r="C70" s="82"/>
      <c r="D70" s="74"/>
      <c r="E70" s="74"/>
      <c r="F70" s="74"/>
      <c r="G70" s="74"/>
      <c r="H70" s="74"/>
    </row>
    <row r="71" spans="2:8" ht="12.75" x14ac:dyDescent="0.2">
      <c r="B71" s="82"/>
      <c r="C71" s="74"/>
      <c r="D71" s="74"/>
      <c r="E71" s="74"/>
      <c r="F71" s="74"/>
      <c r="G71" s="74"/>
      <c r="H71" s="74"/>
    </row>
    <row r="72" spans="2:8" ht="12.75" x14ac:dyDescent="0.2">
      <c r="B72" s="82"/>
      <c r="C72" s="74"/>
      <c r="D72" s="74"/>
      <c r="E72" s="74"/>
      <c r="F72" s="74"/>
      <c r="G72" s="74"/>
      <c r="H72" s="74"/>
    </row>
    <row r="73" spans="2:8" ht="40.5" customHeight="1" x14ac:dyDescent="0.2">
      <c r="B73" s="83" t="s">
        <v>44</v>
      </c>
      <c r="C73" s="72" t="s">
        <v>50</v>
      </c>
      <c r="D73" s="72" t="s">
        <v>51</v>
      </c>
      <c r="E73" s="72" t="s">
        <v>52</v>
      </c>
      <c r="F73" s="74"/>
      <c r="G73"/>
      <c r="H73" s="74"/>
    </row>
    <row r="74" spans="2:8" ht="12.75" x14ac:dyDescent="0.2">
      <c r="B74" s="84" t="s">
        <v>53</v>
      </c>
      <c r="C74" s="76">
        <f>E14</f>
        <v>87309557.090000004</v>
      </c>
      <c r="D74" s="78">
        <f>G14</f>
        <v>83139138.820000023</v>
      </c>
      <c r="E74" s="78">
        <f>I14</f>
        <v>70438522.450000033</v>
      </c>
      <c r="F74" s="74"/>
      <c r="G74"/>
      <c r="H74" s="74"/>
    </row>
    <row r="75" spans="2:8" ht="12.75" x14ac:dyDescent="0.2">
      <c r="B75" s="84" t="s">
        <v>54</v>
      </c>
      <c r="C75" s="85">
        <f>E22</f>
        <v>322409888.93999994</v>
      </c>
      <c r="D75" s="78">
        <f>G22</f>
        <v>321966998.76999986</v>
      </c>
      <c r="E75" s="78">
        <f>I22</f>
        <v>180298838.15000001</v>
      </c>
      <c r="F75" s="74"/>
      <c r="G75"/>
      <c r="H75" s="74"/>
    </row>
    <row r="76" spans="2:8" ht="12.75" x14ac:dyDescent="0.2">
      <c r="B76" s="84" t="s">
        <v>55</v>
      </c>
      <c r="C76" s="85">
        <f>E27</f>
        <v>805358.48</v>
      </c>
      <c r="D76" s="78">
        <f>G27</f>
        <v>909842.16999999993</v>
      </c>
      <c r="E76" s="78">
        <f>I27</f>
        <v>790581.71</v>
      </c>
      <c r="F76" s="74"/>
      <c r="G76"/>
      <c r="H76" s="74"/>
    </row>
    <row r="77" spans="2:8" ht="12.75" x14ac:dyDescent="0.2">
      <c r="B77" s="84" t="s">
        <v>56</v>
      </c>
      <c r="C77" s="86">
        <f>E29</f>
        <v>250</v>
      </c>
      <c r="D77" s="78">
        <f>G29</f>
        <v>250</v>
      </c>
      <c r="E77" s="78">
        <f>I29</f>
        <v>250</v>
      </c>
      <c r="F77" s="74"/>
      <c r="G77"/>
      <c r="H77" s="74"/>
    </row>
    <row r="78" spans="2:8" ht="12.75" x14ac:dyDescent="0.2">
      <c r="B78" s="84" t="s">
        <v>57</v>
      </c>
      <c r="C78" s="86">
        <f>E37</f>
        <v>131681150.21999994</v>
      </c>
      <c r="D78" s="78">
        <f>G37</f>
        <v>136729385.79999995</v>
      </c>
      <c r="E78" s="78">
        <f>I37</f>
        <v>94092589.639999986</v>
      </c>
      <c r="F78" s="74"/>
      <c r="G78"/>
      <c r="H78" s="74"/>
    </row>
    <row r="79" spans="2:8" x14ac:dyDescent="0.2">
      <c r="B79" s="87" t="s">
        <v>58</v>
      </c>
      <c r="C79" s="85">
        <f>E39</f>
        <v>218833889.77000001</v>
      </c>
      <c r="D79" s="78">
        <f>G39</f>
        <v>0</v>
      </c>
      <c r="E79" s="78">
        <f>I39</f>
        <v>0</v>
      </c>
    </row>
    <row r="80" spans="2:8" x14ac:dyDescent="0.2">
      <c r="B80" s="84" t="s">
        <v>59</v>
      </c>
      <c r="C80" s="86">
        <f>E41</f>
        <v>3447018.24</v>
      </c>
      <c r="D80" s="78">
        <f>G41</f>
        <v>3447018.24</v>
      </c>
      <c r="E80" s="78">
        <f>I41</f>
        <v>3447018.24</v>
      </c>
    </row>
    <row r="81" spans="2:5" x14ac:dyDescent="0.2">
      <c r="B81" s="79" t="s">
        <v>1</v>
      </c>
      <c r="C81" s="88">
        <f>SUM(C74:C80)</f>
        <v>764487112.73999989</v>
      </c>
      <c r="D81" s="88">
        <f>SUM(D74:D80)</f>
        <v>546192633.79999995</v>
      </c>
      <c r="E81" s="88">
        <f>SUM(E74:E80)</f>
        <v>349067800.19000006</v>
      </c>
    </row>
    <row r="82" spans="2:5" x14ac:dyDescent="0.2">
      <c r="E82" s="89"/>
    </row>
    <row r="84" spans="2:5" x14ac:dyDescent="0.2">
      <c r="D84" s="89"/>
    </row>
  </sheetData>
  <pageMargins left="0.27559055118110237" right="0.15748031496062992" top="0.31496062992125984" bottom="0.27559055118110237" header="0.15748031496062992" footer="0.15748031496062992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Raul</cp:lastModifiedBy>
  <cp:lastPrinted>2023-05-08T10:58:35Z</cp:lastPrinted>
  <dcterms:created xsi:type="dcterms:W3CDTF">2020-06-12T09:16:43Z</dcterms:created>
  <dcterms:modified xsi:type="dcterms:W3CDTF">2023-05-08T10:58:42Z</dcterms:modified>
</cp:coreProperties>
</file>