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28680" yWindow="4560" windowWidth="20730" windowHeight="11310"/>
  </bookViews>
  <sheets>
    <sheet name="GASTOS" sheetId="1" r:id="rId1"/>
  </sheets>
  <definedNames>
    <definedName name="borrar">#REF!</definedName>
    <definedName name="ingresos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N46" i="1"/>
  <c r="L46" i="1"/>
  <c r="J46" i="1"/>
  <c r="J47" i="1" s="1"/>
  <c r="I46" i="1"/>
  <c r="I47" i="1" s="1"/>
  <c r="H46" i="1"/>
  <c r="H47" i="1" s="1"/>
  <c r="G46" i="1"/>
  <c r="D46" i="1"/>
  <c r="D47" i="1" s="1"/>
  <c r="C46" i="1"/>
  <c r="C47" i="1" s="1"/>
  <c r="N45" i="1"/>
  <c r="N44" i="1"/>
  <c r="E44" i="1"/>
  <c r="E46" i="1" s="1"/>
  <c r="E47" i="1" s="1"/>
  <c r="L43" i="1"/>
  <c r="J43" i="1"/>
  <c r="I43" i="1"/>
  <c r="H43" i="1"/>
  <c r="G43" i="1"/>
  <c r="E43" i="1"/>
  <c r="D43" i="1"/>
  <c r="C43" i="1"/>
  <c r="N42" i="1"/>
  <c r="N41" i="1"/>
  <c r="N40" i="1"/>
  <c r="N39" i="1"/>
  <c r="N43" i="1" s="1"/>
  <c r="N38" i="1"/>
  <c r="N37" i="1"/>
  <c r="N36" i="1"/>
  <c r="L35" i="1"/>
  <c r="J35" i="1"/>
  <c r="I35" i="1"/>
  <c r="H35" i="1"/>
  <c r="G35" i="1"/>
  <c r="E35" i="1"/>
  <c r="D35" i="1"/>
  <c r="C35" i="1"/>
  <c r="N34" i="1"/>
  <c r="N33" i="1"/>
  <c r="N32" i="1"/>
  <c r="N31" i="1"/>
  <c r="N35" i="1" s="1"/>
  <c r="N30" i="1"/>
  <c r="N29" i="1"/>
  <c r="N28" i="1"/>
  <c r="L27" i="1"/>
  <c r="J27" i="1"/>
  <c r="I27" i="1"/>
  <c r="H27" i="1"/>
  <c r="G27" i="1"/>
  <c r="E27" i="1"/>
  <c r="D27" i="1"/>
  <c r="C27" i="1"/>
  <c r="N26" i="1"/>
  <c r="N25" i="1"/>
  <c r="N24" i="1"/>
  <c r="N23" i="1"/>
  <c r="N27" i="1" s="1"/>
  <c r="L22" i="1"/>
  <c r="J22" i="1"/>
  <c r="I22" i="1"/>
  <c r="H22" i="1"/>
  <c r="G22" i="1"/>
  <c r="E22" i="1"/>
  <c r="D22" i="1"/>
  <c r="C22" i="1"/>
  <c r="N21" i="1"/>
  <c r="N20" i="1"/>
  <c r="N19" i="1"/>
  <c r="N18" i="1"/>
  <c r="N22" i="1" s="1"/>
  <c r="E18" i="1"/>
  <c r="L17" i="1"/>
  <c r="L47" i="1" s="1"/>
  <c r="J17" i="1"/>
  <c r="I17" i="1"/>
  <c r="H17" i="1"/>
  <c r="G17" i="1"/>
  <c r="G47" i="1" s="1"/>
  <c r="E17" i="1"/>
  <c r="D17" i="1"/>
  <c r="C17" i="1"/>
  <c r="N16" i="1"/>
  <c r="N15" i="1"/>
  <c r="N14" i="1"/>
  <c r="N13" i="1"/>
  <c r="N17" i="1" s="1"/>
  <c r="L12" i="1"/>
  <c r="J12" i="1"/>
  <c r="I12" i="1"/>
  <c r="H12" i="1"/>
  <c r="G12" i="1"/>
  <c r="E12" i="1"/>
  <c r="D12" i="1"/>
  <c r="C12" i="1"/>
  <c r="N11" i="1"/>
  <c r="N10" i="1"/>
  <c r="N9" i="1"/>
  <c r="N8" i="1"/>
  <c r="N12" i="1" s="1"/>
  <c r="N47" i="1" l="1"/>
  <c r="E88" i="1" l="1"/>
  <c r="E84" i="1"/>
  <c r="C89" i="1"/>
  <c r="C87" i="1"/>
  <c r="D89" i="1"/>
  <c r="D87" i="1"/>
  <c r="D85" i="1"/>
  <c r="D84" i="1"/>
  <c r="D83" i="1"/>
  <c r="C69" i="1"/>
  <c r="E89" i="1"/>
  <c r="D88" i="1"/>
  <c r="E87" i="1"/>
  <c r="E86" i="1"/>
  <c r="D86" i="1"/>
  <c r="E85" i="1"/>
  <c r="E83" i="1"/>
  <c r="C85" i="1" l="1"/>
  <c r="C65" i="1"/>
  <c r="C66" i="1"/>
  <c r="C83" i="1"/>
  <c r="C88" i="1"/>
  <c r="C67" i="1"/>
  <c r="C68" i="1"/>
  <c r="C86" i="1"/>
  <c r="C64" i="1" l="1"/>
  <c r="C70" i="1" s="1"/>
  <c r="C84" i="1"/>
  <c r="C90" i="1" s="1"/>
  <c r="D90" i="1"/>
  <c r="E90" i="1"/>
</calcChain>
</file>

<file path=xl/sharedStrings.xml><?xml version="1.0" encoding="utf-8"?>
<sst xmlns="http://schemas.openxmlformats.org/spreadsheetml/2006/main" count="84" uniqueCount="73">
  <si>
    <t>Total general</t>
  </si>
  <si>
    <t>Total Cap. 9 PASSIUS FINANCERS</t>
  </si>
  <si>
    <t>92  AMORTITZACIÓ DE PRÉSTECS A LLARG TERMINI</t>
  </si>
  <si>
    <t>9</t>
  </si>
  <si>
    <t>78  TRANSF.CAP. A L'EXTERIOR</t>
  </si>
  <si>
    <t>77  TRANSF. CAP. A FAMÍLIES I INSTIT. NO LUCR.</t>
  </si>
  <si>
    <t>73  TRANSF. CAP. A  FUNDACIONS I EMPRES. PARTIC. UV</t>
  </si>
  <si>
    <t>7</t>
  </si>
  <si>
    <t>Total Cap. 6 INVERSIONS REALS</t>
  </si>
  <si>
    <t>69  FORMACIÓ DE CAPITAL HUMÀ</t>
  </si>
  <si>
    <t>68  INVERS. EN ESTUDIS PROJECTES EN CURS I INVESTIGACI</t>
  </si>
  <si>
    <t>67  INVERSIONS EN ALTRE IMMOB. MATERIAL I IMMATERIAL</t>
  </si>
  <si>
    <t>66  INVERSIONS EN BÉNS DESTINATS A L'ÚS PÚBLIC</t>
  </si>
  <si>
    <t>65  INVERSIONS EN EQUIP. PROC. INFORMAC.</t>
  </si>
  <si>
    <t>64  INVERSIONS EN MOBILIARI I EFECTES</t>
  </si>
  <si>
    <t>63  INVERSIONS EN INSTAL·LACIONS</t>
  </si>
  <si>
    <t>6</t>
  </si>
  <si>
    <t>48 TRANSF. CORR.A L'EXTERIOR</t>
  </si>
  <si>
    <t>47  TRANSF. CORR. A FAMÍLIES I INSTIT. SENSE FI DE LUCRE</t>
  </si>
  <si>
    <t>43  TRANSF. CORR. A EMPRESES I FUNDAC. PARTIC. UV</t>
  </si>
  <si>
    <t>42 TRANSF. CORRENTS A ORGANISMES AUTÒNOMS</t>
  </si>
  <si>
    <t>4</t>
  </si>
  <si>
    <t>Total Cap. 3 DESPESES FINANCERES</t>
  </si>
  <si>
    <t>35  COMISSIONS PER SERVEIS BANCARIS</t>
  </si>
  <si>
    <t>34  INTERESSOS DE DEMORA I ALTRES DESPESES FINANCERES</t>
  </si>
  <si>
    <t>32  PRÉSTECS I BESTRETES</t>
  </si>
  <si>
    <t>31  DESPESES FINANCERES D'EMPRÉSTITS</t>
  </si>
  <si>
    <t>3</t>
  </si>
  <si>
    <t>Total Cap. 2 BENS CORRENTS I DESPESES FUNCION.</t>
  </si>
  <si>
    <t>23  INDEMNITZACIONS PER RAÓ DEL SERVEI</t>
  </si>
  <si>
    <t>22  TREBALLS, SUBMNISTRAMENTS I SERVEIS EXTERIORS</t>
  </si>
  <si>
    <t>21  TRIBUTS</t>
  </si>
  <si>
    <t>20 COMPRA BÉNS CORRENTS I DESPESES FUNCIONAMENT</t>
  </si>
  <si>
    <t>2</t>
  </si>
  <si>
    <t>Total Cap. 1 DESPESES DE PERSONAL</t>
  </si>
  <si>
    <t>14  PRESTACIONS SOCIALS A CÀRREC DE L'EMPLEADOR</t>
  </si>
  <si>
    <t>13  ALTRES DESPESES SOCIALS</t>
  </si>
  <si>
    <t>12  QUOTES SOCIALS A CÀRREC DE L'EMPLEADOR</t>
  </si>
  <si>
    <t>11  SOUS I SALARIS</t>
  </si>
  <si>
    <t>1</t>
  </si>
  <si>
    <t>% 
complim
c/b</t>
  </si>
  <si>
    <t>PAGAMENTS REALITZATS
c</t>
  </si>
  <si>
    <t>% 
execució
b/a</t>
  </si>
  <si>
    <t>OBLIGACIONS RECONEGUDES
b</t>
  </si>
  <si>
    <t>DESPESES COMPROMESES</t>
  </si>
  <si>
    <t xml:space="preserve">SALDO                        </t>
  </si>
  <si>
    <t>PRESSUPOST
 FINAL
a</t>
  </si>
  <si>
    <t>MODIFICACIONS</t>
  </si>
  <si>
    <t>PRESSUPOST INICIAL</t>
  </si>
  <si>
    <t>ARTICLE</t>
  </si>
  <si>
    <t>CAP</t>
  </si>
  <si>
    <t>Total Cap. 4 TRANSFERÈNCIES CORRENTS</t>
  </si>
  <si>
    <t>72  TRANSF. CAP. A  ORGANISMES AUTÒNOMS</t>
  </si>
  <si>
    <t>74 TRANSF. CAP. A ENS TERRITORIALS</t>
  </si>
  <si>
    <t>75  TRANSF. CAPITAL A EMPRESES PÚBLIQ.I ALTRES ÉNS PÚBL.</t>
  </si>
  <si>
    <t>76  TRANSF. CAPITAL A EMPRESES PRIVADES</t>
  </si>
  <si>
    <t>Total Cap. 7 TRANSFERÈNCIES DE CAPITAL</t>
  </si>
  <si>
    <t>91 AMORTITZACIO D'EMPRÈSTITS</t>
  </si>
  <si>
    <t>PRESSUPOST FINAL</t>
  </si>
  <si>
    <t>a. PRESSUPOST FINAL</t>
  </si>
  <si>
    <t>b. OBLIGACIONS RECONEGUDES</t>
  </si>
  <si>
    <t>c. PAGAMENTS REALITZATS</t>
  </si>
  <si>
    <t xml:space="preserve">Total Cap. 1 </t>
  </si>
  <si>
    <t xml:space="preserve">Total Cap. 2 </t>
  </si>
  <si>
    <t>Total Cap. 3</t>
  </si>
  <si>
    <t xml:space="preserve">Total Cap. 4 </t>
  </si>
  <si>
    <t xml:space="preserve">Total Cap. 6 </t>
  </si>
  <si>
    <t>Total Cap. 7</t>
  </si>
  <si>
    <t>Total Cap. 9</t>
  </si>
  <si>
    <t xml:space="preserve">     ESTAT D'EXECUCIÓ DEL PRESSUPOST DE DESPESES DE 2023</t>
  </si>
  <si>
    <t>DESPESES AUTORITZADES</t>
  </si>
  <si>
    <t>OBLIGACIONS PDTS. PAGAMENT 31/12/2023</t>
  </si>
  <si>
    <t xml:space="preserve">       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</si>
</sst>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%"/>
  </numFmts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3" fillId="2" borderId="16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9" fontId="3" fillId="2" borderId="5" xfId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165" fontId="5" fillId="0" borderId="0" xfId="2" applyNumberFormat="1" applyFont="1" applyAlignment="1">
      <alignment horizontal="right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165" fontId="2" fillId="0" borderId="0" xfId="2" applyNumberFormat="1" applyFont="1" applyAlignment="1">
      <alignment horizontal="right"/>
    </xf>
    <xf numFmtId="164" fontId="4" fillId="0" borderId="20" xfId="0" applyNumberFormat="1" applyFont="1" applyBorder="1"/>
    <xf numFmtId="164" fontId="4" fillId="0" borderId="19" xfId="0" applyNumberFormat="1" applyFont="1" applyBorder="1"/>
    <xf numFmtId="164" fontId="4" fillId="0" borderId="22" xfId="0" applyNumberFormat="1" applyFont="1" applyBorder="1" applyAlignment="1">
      <alignment vertical="center"/>
    </xf>
    <xf numFmtId="164" fontId="4" fillId="0" borderId="26" xfId="0" applyNumberFormat="1" applyFont="1" applyBorder="1"/>
    <xf numFmtId="164" fontId="4" fillId="0" borderId="20" xfId="0" applyNumberFormat="1" applyFont="1" applyBorder="1" applyAlignment="1">
      <alignment vertic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 applyAlignment="1">
      <alignment vertical="center"/>
    </xf>
    <xf numFmtId="164" fontId="4" fillId="0" borderId="0" xfId="0" applyNumberFormat="1" applyFont="1" applyBorder="1"/>
    <xf numFmtId="164" fontId="4" fillId="0" borderId="11" xfId="0" applyNumberFormat="1" applyFont="1" applyBorder="1" applyAlignment="1">
      <alignment vertical="center"/>
    </xf>
    <xf numFmtId="164" fontId="4" fillId="0" borderId="17" xfId="0" applyNumberFormat="1" applyFont="1" applyBorder="1"/>
    <xf numFmtId="164" fontId="4" fillId="0" borderId="18" xfId="0" applyNumberFormat="1" applyFont="1" applyBorder="1"/>
    <xf numFmtId="164" fontId="3" fillId="2" borderId="16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9" fontId="3" fillId="2" borderId="5" xfId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vertical="center"/>
    </xf>
    <xf numFmtId="9" fontId="3" fillId="2" borderId="14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9" fontId="3" fillId="0" borderId="11" xfId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4" fillId="0" borderId="25" xfId="0" applyFont="1" applyBorder="1"/>
    <xf numFmtId="164" fontId="4" fillId="0" borderId="0" xfId="0" applyNumberFormat="1" applyFont="1" applyBorder="1" applyAlignment="1">
      <alignment vertical="center"/>
    </xf>
    <xf numFmtId="164" fontId="4" fillId="0" borderId="13" xfId="0" applyNumberFormat="1" applyFont="1" applyBorder="1"/>
    <xf numFmtId="164" fontId="4" fillId="0" borderId="23" xfId="0" applyNumberFormat="1" applyFont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4" fillId="0" borderId="12" xfId="0" applyNumberFormat="1" applyFont="1" applyFill="1" applyBorder="1"/>
    <xf numFmtId="164" fontId="4" fillId="0" borderId="20" xfId="0" applyNumberFormat="1" applyFont="1" applyFill="1" applyBorder="1"/>
    <xf numFmtId="0" fontId="4" fillId="0" borderId="0" xfId="0" applyFont="1" applyFill="1" applyBorder="1"/>
    <xf numFmtId="164" fontId="4" fillId="0" borderId="19" xfId="0" applyNumberFormat="1" applyFont="1" applyFill="1" applyBorder="1"/>
    <xf numFmtId="0" fontId="4" fillId="0" borderId="11" xfId="0" applyFont="1" applyFill="1" applyBorder="1"/>
    <xf numFmtId="164" fontId="4" fillId="0" borderId="11" xfId="0" applyNumberFormat="1" applyFont="1" applyFill="1" applyBorder="1"/>
    <xf numFmtId="0" fontId="4" fillId="0" borderId="11" xfId="0" applyFont="1" applyBorder="1"/>
    <xf numFmtId="164" fontId="3" fillId="2" borderId="8" xfId="0" applyNumberFormat="1" applyFont="1" applyFill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9" fontId="3" fillId="2" borderId="28" xfId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9" fontId="3" fillId="2" borderId="6" xfId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9" fontId="3" fillId="2" borderId="4" xfId="1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4" fillId="0" borderId="24" xfId="0" applyNumberFormat="1" applyFont="1" applyBorder="1"/>
    <xf numFmtId="0" fontId="3" fillId="2" borderId="16" xfId="0" applyFont="1" applyFill="1" applyBorder="1" applyAlignment="1">
      <alignment horizontal="left" vertical="center"/>
    </xf>
    <xf numFmtId="9" fontId="3" fillId="2" borderId="16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3" borderId="16" xfId="0" applyFont="1" applyFill="1" applyBorder="1" applyAlignment="1">
      <alignment horizontal="left" vertical="center"/>
    </xf>
    <xf numFmtId="164" fontId="3" fillId="3" borderId="16" xfId="0" applyNumberFormat="1" applyFont="1" applyFill="1" applyBorder="1" applyAlignment="1">
      <alignment vertical="center"/>
    </xf>
    <xf numFmtId="9" fontId="3" fillId="3" borderId="16" xfId="1" applyFont="1" applyFill="1" applyBorder="1" applyAlignment="1">
      <alignment horizontal="center" vertical="center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019912159323406"/>
          <c:y val="2.70723107816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GASTOS!$C$62</c:f>
              <c:strCache>
                <c:ptCount val="1"/>
                <c:pt idx="0">
                  <c:v>PRESSUPOST 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14-4E3A-A733-9DDA1014B5C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514-4E3A-A733-9DDA1014B5C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14-4E3A-A733-9DDA1014B5C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514-4E3A-A733-9DDA1014B5C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514-4E3A-A733-9DDA1014B5C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514-4E3A-A733-9DDA1014B5C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514-4E3A-A733-9DDA1014B5CB}"/>
              </c:ext>
            </c:extLst>
          </c:dPt>
          <c:dLbls>
            <c:dLbl>
              <c:idx val="0"/>
              <c:layout>
                <c:manualLayout>
                  <c:x val="1.3928998243104809E-3"/>
                  <c:y val="-1.2379872330758469E-2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514-4E3A-A733-9DDA1014B5CB}"/>
                </c:ext>
              </c:extLst>
            </c:dLbl>
            <c:dLbl>
              <c:idx val="1"/>
              <c:layout>
                <c:manualLayout>
                  <c:x val="0.34993530559074842"/>
                  <c:y val="-1.5150140173055711E-3"/>
                </c:manualLayout>
              </c:layout>
              <c:tx>
                <c:rich>
                  <a:bodyPr/>
                  <a:lstStyle/>
                  <a:p>
                    <a:fld id="{FC5EABB4-30B5-47D4-A030-B7FB0EE0D3A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14-4E3A-A733-9DDA1014B5CB}"/>
                </c:ext>
              </c:extLst>
            </c:dLbl>
            <c:dLbl>
              <c:idx val="2"/>
              <c:layout>
                <c:manualLayout>
                  <c:x val="-2.7814921319431158E-2"/>
                  <c:y val="-3.8674729688001515E-3"/>
                </c:manualLayout>
              </c:layout>
              <c:tx>
                <c:rich>
                  <a:bodyPr/>
                  <a:lstStyle/>
                  <a:p>
                    <a:fld id="{2903CAAF-FFA2-4202-8780-5BF1DCB3339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514-4E3A-A733-9DDA1014B5CB}"/>
                </c:ext>
              </c:extLst>
            </c:dLbl>
            <c:dLbl>
              <c:idx val="3"/>
              <c:layout>
                <c:manualLayout>
                  <c:x val="-0.10844402675402431"/>
                  <c:y val="-0.15469891875200606"/>
                </c:manualLayout>
              </c:layout>
              <c:tx>
                <c:rich>
                  <a:bodyPr/>
                  <a:lstStyle/>
                  <a:p>
                    <a:fld id="{F37894DB-7C1F-4F03-A004-A65B366B13A5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514-4E3A-A733-9DDA1014B5CB}"/>
                </c:ext>
              </c:extLst>
            </c:dLbl>
            <c:dLbl>
              <c:idx val="4"/>
              <c:layout>
                <c:manualLayout>
                  <c:x val="1.0111436068899033E-3"/>
                  <c:y val="-5.7517240707254225E-2"/>
                </c:manualLayout>
              </c:layout>
              <c:tx>
                <c:rich>
                  <a:bodyPr/>
                  <a:lstStyle/>
                  <a:p>
                    <a:fld id="{EF8B0E34-26FA-4C52-9302-0E616FFCE8B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35%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514-4E3A-A733-9DDA1014B5CB}"/>
                </c:ext>
              </c:extLst>
            </c:dLbl>
            <c:dLbl>
              <c:idx val="5"/>
              <c:layout>
                <c:manualLayout>
                  <c:x val="-0.28236670073211451"/>
                  <c:y val="-2.1832950747884005E-2"/>
                </c:manualLayout>
              </c:layout>
              <c:tx>
                <c:rich>
                  <a:bodyPr/>
                  <a:lstStyle/>
                  <a:p>
                    <a:fld id="{63778583-1FAD-4E9C-ABC5-D15A4238FFC4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514-4E3A-A733-9DDA1014B5CB}"/>
                </c:ext>
              </c:extLst>
            </c:dLbl>
            <c:dLbl>
              <c:idx val="6"/>
              <c:layout>
                <c:manualLayout>
                  <c:x val="0.31909675254072023"/>
                  <c:y val="-1.2060729679474807E-2"/>
                </c:manualLayout>
              </c:layout>
              <c:tx>
                <c:rich>
                  <a:bodyPr/>
                  <a:lstStyle/>
                  <a:p>
                    <a:fld id="{CDC0F07E-4414-498B-B1B1-DBD01D42A7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514-4E3A-A733-9DDA1014B5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GASTOS!$B$63:$B$69</c:f>
              <c:strCache>
                <c:ptCount val="7"/>
                <c:pt idx="0">
                  <c:v>Total Cap. 1 DESPESES DE PERSONAL</c:v>
                </c:pt>
                <c:pt idx="1">
                  <c:v>Total Cap. 2 BENS CORRENTS I DESPESES FUNCION.</c:v>
                </c:pt>
                <c:pt idx="2">
                  <c:v>Total Cap. 3 DESPESES FINANCERES</c:v>
                </c:pt>
                <c:pt idx="3">
                  <c:v>Total Cap. 4 TRANSFERÈNCIES CORRENTS</c:v>
                </c:pt>
                <c:pt idx="4">
                  <c:v>Total Cap. 6 INVERSIONS REALS</c:v>
                </c:pt>
                <c:pt idx="5">
                  <c:v>Total Cap. 7 TRANSFERÈNCIES DE CAPITAL</c:v>
                </c:pt>
                <c:pt idx="6">
                  <c:v>Total Cap. 9 PASSIUS FINANCERS</c:v>
                </c:pt>
              </c:strCache>
            </c:strRef>
          </c:cat>
          <c:val>
            <c:numRef>
              <c:f>GASTOS!$C$63:$C$69</c:f>
              <c:numCache>
                <c:formatCode>#,##0.00_ ;[Red]\-#,##0.00\ </c:formatCode>
                <c:ptCount val="7"/>
                <c:pt idx="0">
                  <c:v>311330680.53999996</c:v>
                </c:pt>
                <c:pt idx="1">
                  <c:v>112986443.47</c:v>
                </c:pt>
                <c:pt idx="2">
                  <c:v>662934.02</c:v>
                </c:pt>
                <c:pt idx="3">
                  <c:v>28736306.810000002</c:v>
                </c:pt>
                <c:pt idx="4">
                  <c:v>324495361.76999986</c:v>
                </c:pt>
                <c:pt idx="5">
                  <c:v>5210286.2200000007</c:v>
                </c:pt>
                <c:pt idx="6">
                  <c:v>919915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14-4E3A-A733-9DDA1014B5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GASTOS!$C$82</c:f>
              <c:strCache>
                <c:ptCount val="1"/>
                <c:pt idx="0">
                  <c:v>a. PRESSUPOST 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GASTOS!$B$83:$B$89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GASTOS!$C$83:$C$89</c:f>
              <c:numCache>
                <c:formatCode>#,##0.00_ ;[Red]\-#,##0.00\ </c:formatCode>
                <c:ptCount val="7"/>
                <c:pt idx="0">
                  <c:v>311330680.53999996</c:v>
                </c:pt>
                <c:pt idx="1">
                  <c:v>112986443.47</c:v>
                </c:pt>
                <c:pt idx="2">
                  <c:v>662934.02</c:v>
                </c:pt>
                <c:pt idx="3">
                  <c:v>28736306.810000002</c:v>
                </c:pt>
                <c:pt idx="4">
                  <c:v>324495361.76999986</c:v>
                </c:pt>
                <c:pt idx="5">
                  <c:v>5210286.2200000007</c:v>
                </c:pt>
                <c:pt idx="6">
                  <c:v>919915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9-4FC6-88AE-9C04E4781D99}"/>
            </c:ext>
          </c:extLst>
        </c:ser>
        <c:ser>
          <c:idx val="1"/>
          <c:order val="1"/>
          <c:tx>
            <c:strRef>
              <c:f>GASTOS!$D$82</c:f>
              <c:strCache>
                <c:ptCount val="1"/>
                <c:pt idx="0">
                  <c:v>b. OBLIGACIONS RECONEGUDES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GASTOS!$B$83:$B$89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GASTOS!$D$83:$D$89</c:f>
              <c:numCache>
                <c:formatCode>#,##0.00_ ;[Red]\-#,##0.00\ </c:formatCode>
                <c:ptCount val="7"/>
                <c:pt idx="0">
                  <c:v>305475713.44999999</c:v>
                </c:pt>
                <c:pt idx="1">
                  <c:v>76357243.649999976</c:v>
                </c:pt>
                <c:pt idx="2">
                  <c:v>258624.04</c:v>
                </c:pt>
                <c:pt idx="3">
                  <c:v>17595573.589999996</c:v>
                </c:pt>
                <c:pt idx="4">
                  <c:v>124500628.14999984</c:v>
                </c:pt>
                <c:pt idx="5">
                  <c:v>4267995.91</c:v>
                </c:pt>
                <c:pt idx="6">
                  <c:v>913574.33000000007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9-4FC6-88AE-9C04E4781D99}"/>
            </c:ext>
          </c:extLst>
        </c:ser>
        <c:ser>
          <c:idx val="2"/>
          <c:order val="2"/>
          <c:tx>
            <c:strRef>
              <c:f>GASTOS!$E$82</c:f>
              <c:strCache>
                <c:ptCount val="1"/>
                <c:pt idx="0">
                  <c:v>c. PAGAMENTS REALITZATS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GASTOS!$B$83:$B$89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GASTOS!$E$83:$E$89</c:f>
              <c:numCache>
                <c:formatCode>#,##0.00_ ;[Red]\-#,##0.00\ </c:formatCode>
                <c:ptCount val="7"/>
                <c:pt idx="0">
                  <c:v>294229560.38999999</c:v>
                </c:pt>
                <c:pt idx="1">
                  <c:v>69106727.849999994</c:v>
                </c:pt>
                <c:pt idx="2">
                  <c:v>258162.84</c:v>
                </c:pt>
                <c:pt idx="3">
                  <c:v>17429869.140000001</c:v>
                </c:pt>
                <c:pt idx="4">
                  <c:v>117321930.20999983</c:v>
                </c:pt>
                <c:pt idx="5">
                  <c:v>4123686.1900000004</c:v>
                </c:pt>
                <c:pt idx="6">
                  <c:v>913574.33000000007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9-4FC6-88AE-9C04E4781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2581275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1AB5C-46AD-4F8D-A496-7BA6BCCF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409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22275</xdr:colOff>
      <xdr:row>60</xdr:row>
      <xdr:rowOff>5479</xdr:rowOff>
    </xdr:from>
    <xdr:to>
      <xdr:col>12</xdr:col>
      <xdr:colOff>242856</xdr:colOff>
      <xdr:row>79</xdr:row>
      <xdr:rowOff>124860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04D6DD-B350-4AB9-AF20-AD6116FDF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474046</xdr:colOff>
      <xdr:row>80</xdr:row>
      <xdr:rowOff>1342582</xdr:rowOff>
    </xdr:from>
    <xdr:to>
      <xdr:col>12</xdr:col>
      <xdr:colOff>106128</xdr:colOff>
      <xdr:row>102</xdr:row>
      <xdr:rowOff>69806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9E8ECAE-E5CE-4E59-A5C3-CF5E2724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topLeftCell="A7" zoomScale="90" zoomScaleNormal="90" zoomScaleSheetLayoutView="100" workbookViewId="0">
      <selection activeCell="T24" sqref="T24"/>
    </sheetView>
  </sheetViews>
  <sheetFormatPr baseColWidth="10" defaultColWidth="11.42578125" defaultRowHeight="12.75" x14ac:dyDescent="0.2"/>
  <cols>
    <col min="1" max="1" width="3.5703125" style="1" customWidth="1"/>
    <col min="2" max="2" width="46.7109375" style="1" bestFit="1" customWidth="1"/>
    <col min="3" max="3" width="15.5703125" style="1" customWidth="1"/>
    <col min="4" max="4" width="13.28515625" style="1" customWidth="1"/>
    <col min="5" max="5" width="16.140625" style="1" customWidth="1"/>
    <col min="6" max="6" width="9" style="1" bestFit="1" customWidth="1"/>
    <col min="7" max="7" width="13.7109375" style="1" customWidth="1"/>
    <col min="8" max="8" width="14" style="1" customWidth="1"/>
    <col min="9" max="9" width="13" style="1" customWidth="1"/>
    <col min="10" max="12" width="13.28515625" style="1" bestFit="1" customWidth="1"/>
    <col min="13" max="13" width="14.140625" style="1" bestFit="1" customWidth="1"/>
    <col min="14" max="14" width="12.42578125" style="1" bestFit="1" customWidth="1"/>
    <col min="15" max="19" width="11.42578125" style="1" customWidth="1"/>
    <col min="20" max="16384" width="11.42578125" style="1"/>
  </cols>
  <sheetData>
    <row r="1" spans="1:14" s="26" customFormat="1" x14ac:dyDescent="0.2">
      <c r="F1" s="35"/>
      <c r="J1" s="27"/>
    </row>
    <row r="2" spans="1:14" s="26" customFormat="1" x14ac:dyDescent="0.2">
      <c r="F2" s="35"/>
      <c r="J2" s="27"/>
    </row>
    <row r="3" spans="1:14" s="26" customFormat="1" x14ac:dyDescent="0.2">
      <c r="F3" s="35"/>
      <c r="J3" s="27"/>
    </row>
    <row r="4" spans="1:14" s="26" customFormat="1" ht="6" customHeight="1" x14ac:dyDescent="0.2">
      <c r="F4" s="35"/>
      <c r="J4" s="27"/>
    </row>
    <row r="5" spans="1:14" s="26" customFormat="1" ht="23.25" x14ac:dyDescent="0.35">
      <c r="C5" s="34" t="s">
        <v>69</v>
      </c>
      <c r="D5" s="34"/>
      <c r="E5" s="34"/>
      <c r="F5" s="29"/>
      <c r="G5" s="31"/>
      <c r="H5" s="31"/>
      <c r="I5" s="30"/>
      <c r="J5" s="27"/>
    </row>
    <row r="6" spans="1:14" s="26" customFormat="1" ht="23.25" x14ac:dyDescent="0.35">
      <c r="C6" s="28"/>
      <c r="D6" s="28"/>
      <c r="E6" s="33" t="s">
        <v>72</v>
      </c>
      <c r="F6" s="33"/>
      <c r="G6" s="32"/>
      <c r="H6" s="31"/>
      <c r="I6" s="30"/>
      <c r="J6" s="27"/>
    </row>
    <row r="7" spans="1:14" ht="48" x14ac:dyDescent="0.2">
      <c r="A7" s="25" t="s">
        <v>50</v>
      </c>
      <c r="B7" s="24" t="s">
        <v>49</v>
      </c>
      <c r="C7" s="19" t="s">
        <v>48</v>
      </c>
      <c r="D7" s="23" t="s">
        <v>47</v>
      </c>
      <c r="E7" s="20" t="s">
        <v>46</v>
      </c>
      <c r="F7" s="22"/>
      <c r="G7" s="22" t="s">
        <v>45</v>
      </c>
      <c r="H7" s="22" t="s">
        <v>70</v>
      </c>
      <c r="I7" s="19" t="s">
        <v>44</v>
      </c>
      <c r="J7" s="21" t="s">
        <v>43</v>
      </c>
      <c r="K7" s="20" t="s">
        <v>42</v>
      </c>
      <c r="L7" s="20" t="s">
        <v>41</v>
      </c>
      <c r="M7" s="20" t="s">
        <v>40</v>
      </c>
      <c r="N7" s="19" t="s">
        <v>71</v>
      </c>
    </row>
    <row r="8" spans="1:14" x14ac:dyDescent="0.2">
      <c r="A8" s="10" t="s">
        <v>39</v>
      </c>
      <c r="B8" s="16" t="s">
        <v>38</v>
      </c>
      <c r="C8" s="36">
        <v>252766091</v>
      </c>
      <c r="D8" s="37">
        <v>11789133.999999998</v>
      </c>
      <c r="E8" s="36">
        <v>264555224.99999997</v>
      </c>
      <c r="F8" s="38"/>
      <c r="G8" s="37">
        <v>3159920.1500000092</v>
      </c>
      <c r="H8" s="37">
        <v>261395304.84999999</v>
      </c>
      <c r="I8" s="37">
        <v>261395304.84999999</v>
      </c>
      <c r="J8" s="39">
        <v>261395304.84999999</v>
      </c>
      <c r="K8" s="40"/>
      <c r="L8" s="36">
        <v>261395304.84999999</v>
      </c>
      <c r="M8" s="40"/>
      <c r="N8" s="37">
        <f>J8-L8</f>
        <v>0</v>
      </c>
    </row>
    <row r="9" spans="1:14" x14ac:dyDescent="0.2">
      <c r="A9" s="13"/>
      <c r="B9" s="8" t="s">
        <v>37</v>
      </c>
      <c r="C9" s="41">
        <v>42273795</v>
      </c>
      <c r="D9" s="42">
        <v>4481461.78</v>
      </c>
      <c r="E9" s="41">
        <v>46755256.780000001</v>
      </c>
      <c r="F9" s="43"/>
      <c r="G9" s="42">
        <v>2674848.1799999969</v>
      </c>
      <c r="H9" s="42">
        <v>44080408.599999994</v>
      </c>
      <c r="I9" s="42">
        <v>44080408.599999994</v>
      </c>
      <c r="J9" s="44">
        <v>44080408.599999994</v>
      </c>
      <c r="K9" s="45"/>
      <c r="L9" s="41">
        <v>32834255.540000007</v>
      </c>
      <c r="M9" s="45"/>
      <c r="N9" s="42">
        <f>J9-L9</f>
        <v>11246153.059999987</v>
      </c>
    </row>
    <row r="10" spans="1:14" x14ac:dyDescent="0.2">
      <c r="A10" s="13"/>
      <c r="B10" s="8" t="s">
        <v>36</v>
      </c>
      <c r="C10" s="41">
        <v>0</v>
      </c>
      <c r="D10" s="42">
        <v>0</v>
      </c>
      <c r="E10" s="41">
        <v>0</v>
      </c>
      <c r="F10" s="43"/>
      <c r="G10" s="42">
        <v>0</v>
      </c>
      <c r="H10" s="42">
        <v>0</v>
      </c>
      <c r="I10" s="42">
        <v>0</v>
      </c>
      <c r="J10" s="44">
        <v>0</v>
      </c>
      <c r="K10" s="45"/>
      <c r="L10" s="41">
        <v>0</v>
      </c>
      <c r="M10" s="45"/>
      <c r="N10" s="42">
        <f t="shared" ref="N10:N11" si="0">J10-L10</f>
        <v>0</v>
      </c>
    </row>
    <row r="11" spans="1:14" x14ac:dyDescent="0.2">
      <c r="A11" s="13"/>
      <c r="B11" s="8" t="s">
        <v>35</v>
      </c>
      <c r="C11" s="41">
        <v>0</v>
      </c>
      <c r="D11" s="42">
        <v>20198.759999999998</v>
      </c>
      <c r="E11" s="46">
        <v>20198.759999999998</v>
      </c>
      <c r="F11" s="43"/>
      <c r="G11" s="47">
        <v>20198.759999999998</v>
      </c>
      <c r="H11" s="42">
        <v>0</v>
      </c>
      <c r="I11" s="42">
        <v>0</v>
      </c>
      <c r="J11" s="44">
        <v>0</v>
      </c>
      <c r="K11" s="45"/>
      <c r="L11" s="41">
        <v>0</v>
      </c>
      <c r="M11" s="45"/>
      <c r="N11" s="42">
        <f t="shared" si="0"/>
        <v>0</v>
      </c>
    </row>
    <row r="12" spans="1:14" x14ac:dyDescent="0.2">
      <c r="A12" s="15" t="s">
        <v>34</v>
      </c>
      <c r="B12" s="11"/>
      <c r="C12" s="48">
        <f>SUM(C8:C11)</f>
        <v>295039886</v>
      </c>
      <c r="D12" s="48">
        <f t="shared" ref="D12:E12" si="1">SUM(D8:D11)</f>
        <v>16290794.539999997</v>
      </c>
      <c r="E12" s="49">
        <f t="shared" si="1"/>
        <v>311330680.53999996</v>
      </c>
      <c r="F12" s="50">
        <v>0.41302380518851856</v>
      </c>
      <c r="G12" s="48">
        <f t="shared" ref="G12:I12" si="2">SUM(G8:G11)</f>
        <v>5854967.0900000054</v>
      </c>
      <c r="H12" s="48">
        <f t="shared" si="2"/>
        <v>305475713.44999999</v>
      </c>
      <c r="I12" s="48">
        <f t="shared" si="2"/>
        <v>305475713.44999999</v>
      </c>
      <c r="J12" s="51">
        <f>SUM(J8:J11)</f>
        <v>305475713.44999999</v>
      </c>
      <c r="K12" s="52">
        <v>0.78803337879425905</v>
      </c>
      <c r="L12" s="49">
        <f>SUM(L8:L11)</f>
        <v>294229560.38999999</v>
      </c>
      <c r="M12" s="52">
        <v>0.86616861059499117</v>
      </c>
      <c r="N12" s="48">
        <f>SUM(N8:N11)</f>
        <v>11246153.059999987</v>
      </c>
    </row>
    <row r="13" spans="1:14" x14ac:dyDescent="0.2">
      <c r="A13" s="14" t="s">
        <v>33</v>
      </c>
      <c r="B13" s="6" t="s">
        <v>32</v>
      </c>
      <c r="C13" s="37">
        <v>0</v>
      </c>
      <c r="D13" s="42">
        <v>0</v>
      </c>
      <c r="E13" s="36">
        <v>0</v>
      </c>
      <c r="F13" s="53"/>
      <c r="G13" s="54">
        <v>0</v>
      </c>
      <c r="H13" s="37">
        <v>0</v>
      </c>
      <c r="I13" s="55">
        <v>0</v>
      </c>
      <c r="J13" s="56">
        <v>0</v>
      </c>
      <c r="K13" s="57"/>
      <c r="L13" s="58">
        <v>0</v>
      </c>
      <c r="M13" s="57"/>
      <c r="N13" s="59">
        <f>J13-L13</f>
        <v>0</v>
      </c>
    </row>
    <row r="14" spans="1:14" x14ac:dyDescent="0.2">
      <c r="A14" s="60"/>
      <c r="B14" s="18" t="s">
        <v>31</v>
      </c>
      <c r="C14" s="44">
        <v>0</v>
      </c>
      <c r="D14" s="42">
        <v>0</v>
      </c>
      <c r="E14" s="41">
        <v>0</v>
      </c>
      <c r="F14" s="61"/>
      <c r="G14" s="42">
        <v>-248314.88</v>
      </c>
      <c r="H14" s="62">
        <v>248314.88</v>
      </c>
      <c r="I14" s="62">
        <v>248314.88</v>
      </c>
      <c r="J14" s="44">
        <v>248314.88</v>
      </c>
      <c r="K14" s="45"/>
      <c r="L14" s="41">
        <v>248314.88</v>
      </c>
      <c r="M14" s="45"/>
      <c r="N14" s="59">
        <f>J14-L14</f>
        <v>0</v>
      </c>
    </row>
    <row r="15" spans="1:14" x14ac:dyDescent="0.2">
      <c r="A15" s="13"/>
      <c r="B15" s="8" t="s">
        <v>30</v>
      </c>
      <c r="C15" s="41">
        <v>81653481.000000015</v>
      </c>
      <c r="D15" s="42">
        <v>28048784.469999999</v>
      </c>
      <c r="E15" s="41">
        <v>109702265.47</v>
      </c>
      <c r="F15" s="43"/>
      <c r="G15" s="42">
        <v>32520163.070000008</v>
      </c>
      <c r="H15" s="42">
        <v>77182102.399999946</v>
      </c>
      <c r="I15" s="42">
        <v>77001135.48999992</v>
      </c>
      <c r="J15" s="44">
        <v>70885675.859999985</v>
      </c>
      <c r="K15" s="45"/>
      <c r="L15" s="41">
        <v>63874758.679999992</v>
      </c>
      <c r="M15" s="45"/>
      <c r="N15" s="59">
        <f t="shared" ref="N15:N16" si="3">J15-L15</f>
        <v>7010917.1799999923</v>
      </c>
    </row>
    <row r="16" spans="1:14" x14ac:dyDescent="0.2">
      <c r="A16" s="13"/>
      <c r="B16" s="17" t="s">
        <v>29</v>
      </c>
      <c r="C16" s="41">
        <v>1671695</v>
      </c>
      <c r="D16" s="47">
        <v>1612483.0000000002</v>
      </c>
      <c r="E16" s="46">
        <v>3284178</v>
      </c>
      <c r="F16" s="43"/>
      <c r="G16" s="47">
        <v>-2773606.879999999</v>
      </c>
      <c r="H16" s="42">
        <v>6057784.8799999962</v>
      </c>
      <c r="I16" s="42">
        <v>5312189.8799999971</v>
      </c>
      <c r="J16" s="44">
        <v>5223252.9099999974</v>
      </c>
      <c r="K16" s="45"/>
      <c r="L16" s="41">
        <v>4983654.2899999972</v>
      </c>
      <c r="M16" s="45"/>
      <c r="N16" s="63">
        <f t="shared" si="3"/>
        <v>239598.62000000011</v>
      </c>
    </row>
    <row r="17" spans="1:14" x14ac:dyDescent="0.2">
      <c r="A17" s="5" t="s">
        <v>28</v>
      </c>
      <c r="B17" s="4"/>
      <c r="C17" s="48">
        <f>SUM(C13:C16)</f>
        <v>83325176.000000015</v>
      </c>
      <c r="D17" s="48">
        <f>SUM(D13:D16)</f>
        <v>29661267.469999999</v>
      </c>
      <c r="E17" s="49">
        <f>SUM(E13:E16)</f>
        <v>112986443.47</v>
      </c>
      <c r="F17" s="50">
        <v>0.14730320787147</v>
      </c>
      <c r="G17" s="64">
        <f>SUM(G13:G16)</f>
        <v>29498241.31000001</v>
      </c>
      <c r="H17" s="64">
        <f>SUM(H13:H16)</f>
        <v>83488202.159999937</v>
      </c>
      <c r="I17" s="48">
        <f>SUM(I13:I16)</f>
        <v>82561640.249999911</v>
      </c>
      <c r="J17" s="51">
        <f>SUM(J13:J16)</f>
        <v>76357243.649999976</v>
      </c>
      <c r="K17" s="52">
        <v>0.50809565096377174</v>
      </c>
      <c r="L17" s="49">
        <f>SUM(L13:L16)</f>
        <v>69106727.849999994</v>
      </c>
      <c r="M17" s="52">
        <v>0.91859377570052703</v>
      </c>
      <c r="N17" s="65">
        <f>SUM(N13:N16)</f>
        <v>7250515.7999999924</v>
      </c>
    </row>
    <row r="18" spans="1:14" x14ac:dyDescent="0.2">
      <c r="A18" s="14" t="s">
        <v>27</v>
      </c>
      <c r="B18" s="16" t="s">
        <v>26</v>
      </c>
      <c r="C18" s="42">
        <v>0</v>
      </c>
      <c r="D18" s="42">
        <v>0</v>
      </c>
      <c r="E18" s="36">
        <f t="shared" ref="E18" si="4">C18+D18</f>
        <v>0</v>
      </c>
      <c r="F18" s="43"/>
      <c r="G18" s="62">
        <v>0</v>
      </c>
      <c r="H18" s="37">
        <v>0</v>
      </c>
      <c r="I18" s="42">
        <v>0</v>
      </c>
      <c r="J18" s="44">
        <v>0</v>
      </c>
      <c r="K18" s="45"/>
      <c r="L18" s="41">
        <v>0</v>
      </c>
      <c r="M18" s="45"/>
      <c r="N18" s="66">
        <f>J18-L18</f>
        <v>0</v>
      </c>
    </row>
    <row r="19" spans="1:14" x14ac:dyDescent="0.2">
      <c r="A19" s="13"/>
      <c r="B19" s="67" t="s">
        <v>25</v>
      </c>
      <c r="C19" s="42">
        <v>26088</v>
      </c>
      <c r="D19" s="42">
        <v>186846.02</v>
      </c>
      <c r="E19" s="41">
        <v>212934.02000000002</v>
      </c>
      <c r="F19" s="43"/>
      <c r="G19" s="62">
        <v>172741.45</v>
      </c>
      <c r="H19" s="42">
        <v>40192.57</v>
      </c>
      <c r="I19" s="42">
        <v>40192.57</v>
      </c>
      <c r="J19" s="44">
        <v>26063.77</v>
      </c>
      <c r="K19" s="45"/>
      <c r="L19" s="41">
        <v>26063.77</v>
      </c>
      <c r="M19" s="45"/>
      <c r="N19" s="59">
        <f>J19-L19</f>
        <v>0</v>
      </c>
    </row>
    <row r="20" spans="1:14" x14ac:dyDescent="0.2">
      <c r="A20" s="13"/>
      <c r="B20" s="8" t="s">
        <v>24</v>
      </c>
      <c r="C20" s="42">
        <v>450000</v>
      </c>
      <c r="D20" s="42">
        <v>0</v>
      </c>
      <c r="E20" s="41">
        <v>450000</v>
      </c>
      <c r="F20" s="43"/>
      <c r="G20" s="62">
        <v>376363.00000000006</v>
      </c>
      <c r="H20" s="42">
        <v>73637.000000000015</v>
      </c>
      <c r="I20" s="42">
        <v>73637.000000000015</v>
      </c>
      <c r="J20" s="44">
        <v>73637.000000000015</v>
      </c>
      <c r="K20" s="45"/>
      <c r="L20" s="41">
        <v>73175.8</v>
      </c>
      <c r="M20" s="45"/>
      <c r="N20" s="59">
        <f t="shared" ref="N20:N21" si="5">J20-L20</f>
        <v>461.20000000001164</v>
      </c>
    </row>
    <row r="21" spans="1:14" x14ac:dyDescent="0.2">
      <c r="A21" s="9"/>
      <c r="B21" s="8" t="s">
        <v>23</v>
      </c>
      <c r="C21" s="42">
        <v>0</v>
      </c>
      <c r="D21" s="42">
        <v>0</v>
      </c>
      <c r="E21" s="46">
        <v>0</v>
      </c>
      <c r="F21" s="43"/>
      <c r="G21" s="62">
        <v>-158923.26999999999</v>
      </c>
      <c r="H21" s="42">
        <v>158923.26999999999</v>
      </c>
      <c r="I21" s="42">
        <v>158923.26999999999</v>
      </c>
      <c r="J21" s="44">
        <v>158923.26999999999</v>
      </c>
      <c r="K21" s="45"/>
      <c r="L21" s="41">
        <v>158923.26999999999</v>
      </c>
      <c r="M21" s="45"/>
      <c r="N21" s="59">
        <f t="shared" si="5"/>
        <v>0</v>
      </c>
    </row>
    <row r="22" spans="1:14" x14ac:dyDescent="0.2">
      <c r="A22" s="5" t="s">
        <v>22</v>
      </c>
      <c r="B22" s="11"/>
      <c r="C22" s="48">
        <f>SUM(C18:C21)</f>
        <v>476088</v>
      </c>
      <c r="D22" s="48">
        <f>SUM(D18:D21)</f>
        <v>186846.02</v>
      </c>
      <c r="E22" s="49">
        <f>SUM(E18:E21)</f>
        <v>662934.02</v>
      </c>
      <c r="F22" s="50">
        <v>8.8373685518697254E-4</v>
      </c>
      <c r="G22" s="64">
        <f>SUM(G18:G21)</f>
        <v>390181.18000000005</v>
      </c>
      <c r="H22" s="64">
        <f>SUM(H18:H21)</f>
        <v>272752.83999999997</v>
      </c>
      <c r="I22" s="48">
        <f>SUM(I18:I21)</f>
        <v>272752.83999999997</v>
      </c>
      <c r="J22" s="51">
        <f>SUM(J18:J21)</f>
        <v>258624.04</v>
      </c>
      <c r="K22" s="52">
        <v>0.27147933967847965</v>
      </c>
      <c r="L22" s="49">
        <f>SUM(L18:L21)</f>
        <v>258162.84</v>
      </c>
      <c r="M22" s="52">
        <v>1</v>
      </c>
      <c r="N22" s="68">
        <f>SUM(N18:N21)</f>
        <v>461.20000000001164</v>
      </c>
    </row>
    <row r="23" spans="1:14" x14ac:dyDescent="0.2">
      <c r="A23" s="14" t="s">
        <v>21</v>
      </c>
      <c r="B23" s="8" t="s">
        <v>20</v>
      </c>
      <c r="C23" s="69">
        <v>0</v>
      </c>
      <c r="D23" s="69">
        <v>0</v>
      </c>
      <c r="E23" s="70">
        <v>0</v>
      </c>
      <c r="F23" s="71"/>
      <c r="G23" s="72">
        <v>-160000</v>
      </c>
      <c r="H23" s="69">
        <v>160000</v>
      </c>
      <c r="I23" s="42">
        <v>160000</v>
      </c>
      <c r="J23" s="44">
        <v>160000</v>
      </c>
      <c r="K23" s="73"/>
      <c r="L23" s="74">
        <v>160000</v>
      </c>
      <c r="M23" s="73"/>
      <c r="N23" s="59">
        <f>J23-L23</f>
        <v>0</v>
      </c>
    </row>
    <row r="24" spans="1:14" x14ac:dyDescent="0.2">
      <c r="A24" s="75"/>
      <c r="B24" s="8" t="s">
        <v>19</v>
      </c>
      <c r="C24" s="42">
        <v>119000</v>
      </c>
      <c r="D24" s="42">
        <v>756149.11</v>
      </c>
      <c r="E24" s="41">
        <v>875149.11</v>
      </c>
      <c r="F24" s="61"/>
      <c r="G24" s="42">
        <v>775298.53</v>
      </c>
      <c r="H24" s="42">
        <v>99850.58</v>
      </c>
      <c r="I24" s="42">
        <v>99850.58</v>
      </c>
      <c r="J24" s="44">
        <v>99850.58</v>
      </c>
      <c r="K24" s="45"/>
      <c r="L24" s="41">
        <v>45595.73</v>
      </c>
      <c r="M24" s="45"/>
      <c r="N24" s="59">
        <f>J24-L24</f>
        <v>54254.85</v>
      </c>
    </row>
    <row r="25" spans="1:14" x14ac:dyDescent="0.2">
      <c r="A25" s="13"/>
      <c r="B25" s="8" t="s">
        <v>18</v>
      </c>
      <c r="C25" s="42">
        <v>4017287</v>
      </c>
      <c r="D25" s="42">
        <v>22744378.410000004</v>
      </c>
      <c r="E25" s="41">
        <v>26761665.410000004</v>
      </c>
      <c r="F25" s="61"/>
      <c r="G25" s="42">
        <v>5517484.7599999988</v>
      </c>
      <c r="H25" s="42">
        <v>21244180.650000002</v>
      </c>
      <c r="I25" s="42">
        <v>20344774.449999999</v>
      </c>
      <c r="J25" s="44">
        <v>17193430.329999998</v>
      </c>
      <c r="K25" s="45"/>
      <c r="L25" s="41">
        <v>17081980.73</v>
      </c>
      <c r="M25" s="45"/>
      <c r="N25" s="59">
        <f t="shared" ref="N25:N26" si="6">J25-L25</f>
        <v>111449.59999999776</v>
      </c>
    </row>
    <row r="26" spans="1:14" x14ac:dyDescent="0.2">
      <c r="A26" s="9"/>
      <c r="B26" s="8" t="s">
        <v>17</v>
      </c>
      <c r="C26" s="42">
        <v>0</v>
      </c>
      <c r="D26" s="42">
        <v>1099492.29</v>
      </c>
      <c r="E26" s="46">
        <v>1099492.29</v>
      </c>
      <c r="F26" s="61"/>
      <c r="G26" s="47">
        <v>957199.61</v>
      </c>
      <c r="H26" s="42">
        <v>142292.68</v>
      </c>
      <c r="I26" s="42">
        <v>142292.68</v>
      </c>
      <c r="J26" s="44">
        <v>142292.68</v>
      </c>
      <c r="K26" s="45"/>
      <c r="L26" s="41">
        <v>142292.68</v>
      </c>
      <c r="M26" s="45"/>
      <c r="N26" s="59">
        <f t="shared" si="6"/>
        <v>0</v>
      </c>
    </row>
    <row r="27" spans="1:14" x14ac:dyDescent="0.2">
      <c r="A27" s="15" t="s">
        <v>51</v>
      </c>
      <c r="B27" s="11"/>
      <c r="C27" s="48">
        <f>SUM(C23:C26)</f>
        <v>4136287</v>
      </c>
      <c r="D27" s="48">
        <f>SUM(D23:D26)</f>
        <v>24600019.810000002</v>
      </c>
      <c r="E27" s="49">
        <f>SUM(E23:E26)</f>
        <v>28736306.810000002</v>
      </c>
      <c r="F27" s="50">
        <v>3.7207572114615763E-2</v>
      </c>
      <c r="G27" s="64">
        <f>SUM(G23:G26)</f>
        <v>7089982.8999999994</v>
      </c>
      <c r="H27" s="64">
        <f>SUM(H23:H26)</f>
        <v>21646323.91</v>
      </c>
      <c r="I27" s="48">
        <f>SUM(I23:I26)</f>
        <v>20746917.709999997</v>
      </c>
      <c r="J27" s="51">
        <f>SUM(J23:J26)</f>
        <v>17595573.589999996</v>
      </c>
      <c r="K27" s="52">
        <v>0.53948929988470318</v>
      </c>
      <c r="L27" s="49">
        <f>SUM(L23:L26)</f>
        <v>17429869.140000001</v>
      </c>
      <c r="M27" s="52">
        <v>0.99901060177426093</v>
      </c>
      <c r="N27" s="48">
        <f>SUM(N23:N26)</f>
        <v>165704.44999999777</v>
      </c>
    </row>
    <row r="28" spans="1:14" x14ac:dyDescent="0.2">
      <c r="A28" s="14" t="s">
        <v>16</v>
      </c>
      <c r="B28" s="8" t="s">
        <v>15</v>
      </c>
      <c r="C28" s="41">
        <v>830875</v>
      </c>
      <c r="D28" s="42">
        <v>500167.75000000023</v>
      </c>
      <c r="E28" s="36">
        <v>1331042.7500000002</v>
      </c>
      <c r="F28" s="43"/>
      <c r="G28" s="44">
        <v>-3766520</v>
      </c>
      <c r="H28" s="69">
        <v>5097562.75</v>
      </c>
      <c r="I28" s="42">
        <v>4611729.45</v>
      </c>
      <c r="J28" s="44">
        <v>2298144.1000000006</v>
      </c>
      <c r="K28" s="45"/>
      <c r="L28" s="41">
        <v>2235351.2500000005</v>
      </c>
      <c r="M28" s="45"/>
      <c r="N28" s="59">
        <f t="shared" ref="N28:N34" si="7">J28-L28</f>
        <v>62792.850000000093</v>
      </c>
    </row>
    <row r="29" spans="1:14" x14ac:dyDescent="0.2">
      <c r="A29" s="13"/>
      <c r="B29" s="8" t="s">
        <v>14</v>
      </c>
      <c r="C29" s="41">
        <v>1523475.0000000002</v>
      </c>
      <c r="D29" s="42">
        <v>5387146.8300000001</v>
      </c>
      <c r="E29" s="41">
        <v>6910621.8300000001</v>
      </c>
      <c r="F29" s="43"/>
      <c r="G29" s="44">
        <v>4236199.0100000026</v>
      </c>
      <c r="H29" s="42">
        <v>2674422.8200000008</v>
      </c>
      <c r="I29" s="42">
        <v>1438548.3599999999</v>
      </c>
      <c r="J29" s="44">
        <v>1339705.1299999999</v>
      </c>
      <c r="K29" s="45"/>
      <c r="L29" s="41">
        <v>1029122.55</v>
      </c>
      <c r="M29" s="45"/>
      <c r="N29" s="59">
        <f t="shared" si="7"/>
        <v>310582.57999999984</v>
      </c>
    </row>
    <row r="30" spans="1:14" x14ac:dyDescent="0.2">
      <c r="A30" s="13"/>
      <c r="B30" s="8" t="s">
        <v>13</v>
      </c>
      <c r="C30" s="41">
        <v>2513713.0000000005</v>
      </c>
      <c r="D30" s="42">
        <v>2935421.94</v>
      </c>
      <c r="E30" s="41">
        <v>5449134.9399999995</v>
      </c>
      <c r="F30" s="43"/>
      <c r="G30" s="44">
        <v>2258027.38</v>
      </c>
      <c r="H30" s="42">
        <v>3191107.5599999996</v>
      </c>
      <c r="I30" s="42">
        <v>3191107.5599999996</v>
      </c>
      <c r="J30" s="44">
        <v>3055927.7199999997</v>
      </c>
      <c r="K30" s="45"/>
      <c r="L30" s="41">
        <v>2898307.35</v>
      </c>
      <c r="M30" s="45"/>
      <c r="N30" s="59">
        <f t="shared" si="7"/>
        <v>157620.36999999965</v>
      </c>
    </row>
    <row r="31" spans="1:14" x14ac:dyDescent="0.2">
      <c r="A31" s="13"/>
      <c r="B31" s="8" t="s">
        <v>12</v>
      </c>
      <c r="C31" s="41">
        <v>17790109</v>
      </c>
      <c r="D31" s="42">
        <v>60364156.149999999</v>
      </c>
      <c r="E31" s="41">
        <v>78154265.150000006</v>
      </c>
      <c r="F31" s="43"/>
      <c r="G31" s="44">
        <v>48390553.560000002</v>
      </c>
      <c r="H31" s="42">
        <v>29763711.590000004</v>
      </c>
      <c r="I31" s="42">
        <v>27326668.439999998</v>
      </c>
      <c r="J31" s="44">
        <v>19781164.829999998</v>
      </c>
      <c r="K31" s="45"/>
      <c r="L31" s="41">
        <v>18284681.77</v>
      </c>
      <c r="M31" s="45"/>
      <c r="N31" s="59">
        <f t="shared" si="7"/>
        <v>1496483.0599999987</v>
      </c>
    </row>
    <row r="32" spans="1:14" x14ac:dyDescent="0.2">
      <c r="A32" s="13"/>
      <c r="B32" s="8" t="s">
        <v>11</v>
      </c>
      <c r="C32" s="41">
        <v>590000</v>
      </c>
      <c r="D32" s="42">
        <v>525336.27000000014</v>
      </c>
      <c r="E32" s="41">
        <v>1115336.27</v>
      </c>
      <c r="F32" s="43"/>
      <c r="G32" s="44">
        <v>114476.56999999995</v>
      </c>
      <c r="H32" s="42">
        <v>1000859.7000000001</v>
      </c>
      <c r="I32" s="42">
        <v>1000859.7000000001</v>
      </c>
      <c r="J32" s="44">
        <v>995290.07000000007</v>
      </c>
      <c r="K32" s="45"/>
      <c r="L32" s="41">
        <v>934908.7</v>
      </c>
      <c r="M32" s="45"/>
      <c r="N32" s="59">
        <f>J32-L32</f>
        <v>60381.370000000112</v>
      </c>
    </row>
    <row r="33" spans="1:14" x14ac:dyDescent="0.2">
      <c r="A33" s="13"/>
      <c r="B33" s="8" t="s">
        <v>10</v>
      </c>
      <c r="C33" s="41">
        <v>50051381</v>
      </c>
      <c r="D33" s="42">
        <v>168544738.83999979</v>
      </c>
      <c r="E33" s="41">
        <v>218596119.83999982</v>
      </c>
      <c r="F33" s="43"/>
      <c r="G33" s="44">
        <v>124196751.09000047</v>
      </c>
      <c r="H33" s="42">
        <v>94399368.749999851</v>
      </c>
      <c r="I33" s="42">
        <v>93396608.269999862</v>
      </c>
      <c r="J33" s="44">
        <v>92158422.789999843</v>
      </c>
      <c r="K33" s="45"/>
      <c r="L33" s="41">
        <v>87808989.659999833</v>
      </c>
      <c r="M33" s="45"/>
      <c r="N33" s="59">
        <f t="shared" si="7"/>
        <v>4349433.1300000101</v>
      </c>
    </row>
    <row r="34" spans="1:14" x14ac:dyDescent="0.2">
      <c r="A34" s="13"/>
      <c r="B34" s="8" t="s">
        <v>9</v>
      </c>
      <c r="C34" s="41">
        <v>4240167</v>
      </c>
      <c r="D34" s="42">
        <v>8698673.9900000002</v>
      </c>
      <c r="E34" s="46">
        <v>12938840.990000002</v>
      </c>
      <c r="F34" s="43"/>
      <c r="G34" s="44">
        <v>8045061.8799999999</v>
      </c>
      <c r="H34" s="42">
        <v>4893779.1100000022</v>
      </c>
      <c r="I34" s="42">
        <v>4893779.1100000022</v>
      </c>
      <c r="J34" s="44">
        <v>4871973.5100000026</v>
      </c>
      <c r="K34" s="45"/>
      <c r="L34" s="41">
        <v>4130568.9299999992</v>
      </c>
      <c r="M34" s="45"/>
      <c r="N34" s="59">
        <f t="shared" si="7"/>
        <v>741404.58000000333</v>
      </c>
    </row>
    <row r="35" spans="1:14" x14ac:dyDescent="0.2">
      <c r="A35" s="12" t="s">
        <v>8</v>
      </c>
      <c r="B35" s="11"/>
      <c r="C35" s="48">
        <f>SUM(C28:C34)</f>
        <v>77539720</v>
      </c>
      <c r="D35" s="48">
        <f t="shared" ref="D35:E35" si="8">SUM(D28:D34)</f>
        <v>246955641.7699998</v>
      </c>
      <c r="E35" s="49">
        <f t="shared" si="8"/>
        <v>324495361.76999986</v>
      </c>
      <c r="F35" s="50">
        <v>0.39450853922504248</v>
      </c>
      <c r="G35" s="64">
        <f t="shared" ref="G35:H35" si="9">SUM(G28:G34)</f>
        <v>183474549.49000046</v>
      </c>
      <c r="H35" s="64">
        <f t="shared" si="9"/>
        <v>141020812.27999985</v>
      </c>
      <c r="I35" s="48">
        <f>SUM(I28:I34)</f>
        <v>135859300.88999987</v>
      </c>
      <c r="J35" s="51">
        <f>SUM(J28:J34)</f>
        <v>124500628.14999984</v>
      </c>
      <c r="K35" s="52">
        <v>0.27885496032431756</v>
      </c>
      <c r="L35" s="49">
        <f>SUM(L28:L34)</f>
        <v>117321930.20999983</v>
      </c>
      <c r="M35" s="52">
        <v>0.92773729713935993</v>
      </c>
      <c r="N35" s="48">
        <f>SUM(N28:N34)</f>
        <v>7178697.9400000125</v>
      </c>
    </row>
    <row r="36" spans="1:14" x14ac:dyDescent="0.2">
      <c r="A36" s="10" t="s">
        <v>7</v>
      </c>
      <c r="B36" s="8" t="s">
        <v>52</v>
      </c>
      <c r="C36" s="42">
        <v>0</v>
      </c>
      <c r="D36" s="37">
        <v>151392.5</v>
      </c>
      <c r="E36" s="36">
        <v>151392.5</v>
      </c>
      <c r="F36" s="43"/>
      <c r="G36" s="62">
        <v>26392.5</v>
      </c>
      <c r="H36" s="69">
        <v>125000</v>
      </c>
      <c r="I36" s="37">
        <v>125000</v>
      </c>
      <c r="J36" s="44">
        <v>125000</v>
      </c>
      <c r="K36" s="45"/>
      <c r="L36" s="41">
        <v>0</v>
      </c>
      <c r="M36" s="45"/>
      <c r="N36" s="59">
        <f t="shared" ref="N36:N42" si="10">J36-L36</f>
        <v>125000</v>
      </c>
    </row>
    <row r="37" spans="1:14" x14ac:dyDescent="0.2">
      <c r="A37" s="9"/>
      <c r="B37" s="8" t="s">
        <v>6</v>
      </c>
      <c r="C37" s="42">
        <v>1610000</v>
      </c>
      <c r="D37" s="42">
        <v>1292451.3700000001</v>
      </c>
      <c r="E37" s="41">
        <v>2902451.3699999996</v>
      </c>
      <c r="F37" s="43"/>
      <c r="G37" s="62">
        <v>59303.979999999981</v>
      </c>
      <c r="H37" s="42">
        <v>2843147.39</v>
      </c>
      <c r="I37" s="42">
        <v>2843147.39</v>
      </c>
      <c r="J37" s="44">
        <v>2843147.39</v>
      </c>
      <c r="K37" s="45"/>
      <c r="L37" s="41">
        <v>2843147.39</v>
      </c>
      <c r="M37" s="45"/>
      <c r="N37" s="59">
        <f t="shared" si="10"/>
        <v>0</v>
      </c>
    </row>
    <row r="38" spans="1:14" x14ac:dyDescent="0.2">
      <c r="A38" s="9"/>
      <c r="B38" s="8" t="s">
        <v>53</v>
      </c>
      <c r="C38" s="42">
        <v>0</v>
      </c>
      <c r="D38" s="42">
        <v>2237.1999999999998</v>
      </c>
      <c r="E38" s="41">
        <v>2237.1999999999998</v>
      </c>
      <c r="F38" s="43"/>
      <c r="G38" s="62">
        <v>-51002.12</v>
      </c>
      <c r="H38" s="42">
        <v>53239.32</v>
      </c>
      <c r="I38" s="42">
        <v>53239.32</v>
      </c>
      <c r="J38" s="44">
        <v>53239.32</v>
      </c>
      <c r="K38" s="45"/>
      <c r="L38" s="41">
        <v>53239.32</v>
      </c>
      <c r="M38" s="45"/>
      <c r="N38" s="59">
        <f t="shared" si="10"/>
        <v>0</v>
      </c>
    </row>
    <row r="39" spans="1:14" x14ac:dyDescent="0.2">
      <c r="A39" s="9"/>
      <c r="B39" s="8" t="s">
        <v>54</v>
      </c>
      <c r="C39" s="42">
        <v>0</v>
      </c>
      <c r="D39" s="42">
        <v>0</v>
      </c>
      <c r="E39" s="41">
        <v>0</v>
      </c>
      <c r="F39" s="43"/>
      <c r="G39" s="62">
        <v>-23228.400000000001</v>
      </c>
      <c r="H39" s="42">
        <v>23228.400000000001</v>
      </c>
      <c r="I39" s="42">
        <v>23228.400000000001</v>
      </c>
      <c r="J39" s="44">
        <v>23228.400000000001</v>
      </c>
      <c r="K39" s="45"/>
      <c r="L39" s="41">
        <v>23228.400000000001</v>
      </c>
      <c r="M39" s="45"/>
      <c r="N39" s="59">
        <f t="shared" si="10"/>
        <v>0</v>
      </c>
    </row>
    <row r="40" spans="1:14" x14ac:dyDescent="0.2">
      <c r="A40" s="9"/>
      <c r="B40" s="8" t="s">
        <v>55</v>
      </c>
      <c r="C40" s="42">
        <v>0</v>
      </c>
      <c r="D40" s="42">
        <v>12513.2</v>
      </c>
      <c r="E40" s="41">
        <v>12513.2</v>
      </c>
      <c r="F40" s="43"/>
      <c r="G40" s="62">
        <v>-12897</v>
      </c>
      <c r="H40" s="42">
        <v>25410.2</v>
      </c>
      <c r="I40" s="42">
        <v>25410.2</v>
      </c>
      <c r="J40" s="44">
        <v>25410.2</v>
      </c>
      <c r="K40" s="45"/>
      <c r="L40" s="41">
        <v>25410.2</v>
      </c>
      <c r="M40" s="45"/>
      <c r="N40" s="59">
        <f t="shared" si="10"/>
        <v>0</v>
      </c>
    </row>
    <row r="41" spans="1:14" x14ac:dyDescent="0.2">
      <c r="A41" s="9"/>
      <c r="B41" s="8" t="s">
        <v>5</v>
      </c>
      <c r="C41" s="42">
        <v>260000</v>
      </c>
      <c r="D41" s="42">
        <v>927325.47000000009</v>
      </c>
      <c r="E41" s="41">
        <v>1187325.47</v>
      </c>
      <c r="F41" s="43"/>
      <c r="G41" s="62">
        <v>637453.94000000006</v>
      </c>
      <c r="H41" s="42">
        <v>549871.53</v>
      </c>
      <c r="I41" s="42">
        <v>408980.28</v>
      </c>
      <c r="J41" s="44">
        <v>408980.28</v>
      </c>
      <c r="K41" s="45"/>
      <c r="L41" s="41">
        <v>401616.55999999994</v>
      </c>
      <c r="M41" s="45"/>
      <c r="N41" s="59">
        <f t="shared" si="10"/>
        <v>7363.7200000000885</v>
      </c>
    </row>
    <row r="42" spans="1:14" x14ac:dyDescent="0.2">
      <c r="A42" s="9"/>
      <c r="B42" s="8" t="s">
        <v>4</v>
      </c>
      <c r="C42" s="42">
        <v>0</v>
      </c>
      <c r="D42" s="47">
        <v>954366.48</v>
      </c>
      <c r="E42" s="46">
        <v>954366.48</v>
      </c>
      <c r="F42" s="43"/>
      <c r="G42" s="62">
        <v>165376.16000000006</v>
      </c>
      <c r="H42" s="42">
        <v>788990.32000000007</v>
      </c>
      <c r="I42" s="47">
        <v>788990.32000000007</v>
      </c>
      <c r="J42" s="44">
        <v>788990.32000000007</v>
      </c>
      <c r="K42" s="45"/>
      <c r="L42" s="41">
        <v>777044.32000000007</v>
      </c>
      <c r="M42" s="45"/>
      <c r="N42" s="59">
        <f t="shared" si="10"/>
        <v>11946</v>
      </c>
    </row>
    <row r="43" spans="1:14" x14ac:dyDescent="0.2">
      <c r="A43" s="7" t="s">
        <v>56</v>
      </c>
      <c r="B43" s="4"/>
      <c r="C43" s="48">
        <f>SUM(C36:C42)</f>
        <v>1870000</v>
      </c>
      <c r="D43" s="48">
        <f>SUM(D36:D42)</f>
        <v>3340286.22</v>
      </c>
      <c r="E43" s="49">
        <f>SUM(E36:E42)</f>
        <v>5210286.2200000007</v>
      </c>
      <c r="F43" s="50">
        <v>5.8468284871117607E-3</v>
      </c>
      <c r="G43" s="64">
        <f>SUM(G36:G42)</f>
        <v>801399.06</v>
      </c>
      <c r="H43" s="64">
        <f>SUM(H36:H42)</f>
        <v>4408887.16</v>
      </c>
      <c r="I43" s="48">
        <f>SUM(I36:I42)</f>
        <v>4267995.91</v>
      </c>
      <c r="J43" s="51">
        <f>SUM(J36:J42)</f>
        <v>4267995.91</v>
      </c>
      <c r="K43" s="52">
        <v>0.27246186942896228</v>
      </c>
      <c r="L43" s="49">
        <f>SUM(L36:L42)</f>
        <v>4123686.1900000004</v>
      </c>
      <c r="M43" s="52">
        <v>1</v>
      </c>
      <c r="N43" s="76">
        <f>SUM(N36:N42)</f>
        <v>144309.72000000009</v>
      </c>
    </row>
    <row r="44" spans="1:14" x14ac:dyDescent="0.2">
      <c r="A44" s="87" t="s">
        <v>3</v>
      </c>
      <c r="B44" s="88" t="s">
        <v>57</v>
      </c>
      <c r="C44" s="42">
        <v>0</v>
      </c>
      <c r="D44" s="59">
        <v>0</v>
      </c>
      <c r="E44" s="36">
        <f t="shared" ref="E44" si="11">C44+D44</f>
        <v>0</v>
      </c>
      <c r="F44" s="38"/>
      <c r="G44" s="62">
        <v>0</v>
      </c>
      <c r="H44" s="69">
        <v>0</v>
      </c>
      <c r="I44" s="42">
        <v>0</v>
      </c>
      <c r="J44" s="44">
        <v>0</v>
      </c>
      <c r="K44" s="45"/>
      <c r="L44" s="41">
        <v>0</v>
      </c>
      <c r="M44" s="45"/>
      <c r="N44" s="66">
        <f>J44-L44</f>
        <v>0</v>
      </c>
    </row>
    <row r="45" spans="1:14" x14ac:dyDescent="0.2">
      <c r="A45" s="9"/>
      <c r="B45" s="8" t="s">
        <v>2</v>
      </c>
      <c r="C45" s="42">
        <v>919915</v>
      </c>
      <c r="D45" s="59">
        <v>0</v>
      </c>
      <c r="E45" s="89">
        <v>919915</v>
      </c>
      <c r="F45" s="77"/>
      <c r="G45" s="62">
        <v>6340.6700000000201</v>
      </c>
      <c r="H45" s="42">
        <v>913574.33000000007</v>
      </c>
      <c r="I45" s="42">
        <v>913574.33000000007</v>
      </c>
      <c r="J45" s="44">
        <v>913574.33000000007</v>
      </c>
      <c r="K45" s="45"/>
      <c r="L45" s="41">
        <v>913574.33000000007</v>
      </c>
      <c r="M45" s="45"/>
      <c r="N45" s="59">
        <f>J45-L45</f>
        <v>0</v>
      </c>
    </row>
    <row r="46" spans="1:14" x14ac:dyDescent="0.2">
      <c r="A46" s="5" t="s">
        <v>1</v>
      </c>
      <c r="B46" s="4"/>
      <c r="C46" s="65">
        <f>SUM(C44:C45)</f>
        <v>919915</v>
      </c>
      <c r="D46" s="76">
        <f>SUM(D44:D45)</f>
        <v>0</v>
      </c>
      <c r="E46" s="78">
        <f>SUM(E44:E45)</f>
        <v>919915</v>
      </c>
      <c r="F46" s="79">
        <v>1.2263102580545254E-3</v>
      </c>
      <c r="G46" s="80">
        <f>SUM(G44:G45)</f>
        <v>6340.6700000000201</v>
      </c>
      <c r="H46" s="80">
        <f>SUM(H44:H45)</f>
        <v>913574.33000000007</v>
      </c>
      <c r="I46" s="76">
        <f>SUM(I44:I45)</f>
        <v>913574.33000000007</v>
      </c>
      <c r="J46" s="81">
        <f>SUM(J44:J45)</f>
        <v>913574.33000000007</v>
      </c>
      <c r="K46" s="82">
        <v>0.9931073414391548</v>
      </c>
      <c r="L46" s="78">
        <f>SUM(L44:L45)</f>
        <v>913574.33000000007</v>
      </c>
      <c r="M46" s="82">
        <v>1</v>
      </c>
      <c r="N46" s="76">
        <f>SUM(N44:N45)</f>
        <v>0</v>
      </c>
    </row>
    <row r="47" spans="1:14" x14ac:dyDescent="0.2">
      <c r="A47" s="3" t="s">
        <v>0</v>
      </c>
      <c r="B47" s="2"/>
      <c r="C47" s="65">
        <f>SUM(C46,C43,C35,C27,C22,C17,C12)</f>
        <v>463307072</v>
      </c>
      <c r="D47" s="65">
        <f>SUM(D46,D43,D35,D27,D22,D17,D12)</f>
        <v>321034855.82999986</v>
      </c>
      <c r="E47" s="78">
        <f>SUM(E46,E43,E35,E27,E22,E17,E12)</f>
        <v>784341927.8299998</v>
      </c>
      <c r="F47" s="79">
        <v>1</v>
      </c>
      <c r="G47" s="83">
        <f>SUM(G46,G43,G35,G27,G22,G17,G12)</f>
        <v>227115661.70000046</v>
      </c>
      <c r="H47" s="83">
        <f>SUM(H46,H43,H35,H27,H22,H17,H12)</f>
        <v>557226266.12999976</v>
      </c>
      <c r="I47" s="65">
        <f>SUM(I46,I43,I35,I27,I22,I17,I12)</f>
        <v>550097895.37999976</v>
      </c>
      <c r="J47" s="84">
        <f>SUM(J46,J43,J35,J27,J22,J17,J12)</f>
        <v>529369353.11999977</v>
      </c>
      <c r="K47" s="85">
        <v>0.53345522593928452</v>
      </c>
      <c r="L47" s="84">
        <f>SUM(L46,L43,L35,L27,L22,L17,L12)</f>
        <v>503383510.94999981</v>
      </c>
      <c r="M47" s="86">
        <v>0.89198478017928318</v>
      </c>
      <c r="N47" s="65">
        <f>SUM(N46,N43,N35,N27,N22,N17,N12)</f>
        <v>25985842.169999991</v>
      </c>
    </row>
    <row r="62" spans="2:6" x14ac:dyDescent="0.2">
      <c r="B62" s="25" t="s">
        <v>50</v>
      </c>
      <c r="C62" s="19" t="s">
        <v>58</v>
      </c>
    </row>
    <row r="63" spans="2:6" x14ac:dyDescent="0.2">
      <c r="B63" s="90" t="s">
        <v>34</v>
      </c>
      <c r="C63" s="48">
        <f>E12</f>
        <v>311330680.53999996</v>
      </c>
      <c r="D63" s="91">
        <v>0.41324572448181834</v>
      </c>
    </row>
    <row r="64" spans="2:6" x14ac:dyDescent="0.2">
      <c r="B64" s="90" t="s">
        <v>28</v>
      </c>
      <c r="C64" s="48">
        <f>E17</f>
        <v>112986443.47</v>
      </c>
      <c r="D64" s="91">
        <v>0.13638056083897546</v>
      </c>
      <c r="E64" s="92"/>
      <c r="F64" s="92"/>
    </row>
    <row r="65" spans="2:9" x14ac:dyDescent="0.2">
      <c r="B65" s="90" t="s">
        <v>22</v>
      </c>
      <c r="C65" s="48">
        <f>E22</f>
        <v>662934.02</v>
      </c>
      <c r="D65" s="91">
        <v>5.6924698657086275E-3</v>
      </c>
      <c r="E65" s="92"/>
      <c r="F65" s="92"/>
    </row>
    <row r="66" spans="2:9" x14ac:dyDescent="0.2">
      <c r="B66" s="90" t="s">
        <v>51</v>
      </c>
      <c r="C66" s="48">
        <f>E27</f>
        <v>28736306.810000002</v>
      </c>
      <c r="D66" s="91">
        <v>2.1698424282770756E-2</v>
      </c>
      <c r="E66" s="92"/>
      <c r="F66" s="92"/>
    </row>
    <row r="67" spans="2:9" x14ac:dyDescent="0.2">
      <c r="B67" s="90" t="s">
        <v>8</v>
      </c>
      <c r="C67" s="48">
        <f>E35</f>
        <v>324495361.76999986</v>
      </c>
      <c r="D67" s="91">
        <v>0.35338337351403987</v>
      </c>
      <c r="E67" s="92"/>
      <c r="F67" s="92"/>
    </row>
    <row r="68" spans="2:9" x14ac:dyDescent="0.2">
      <c r="B68" s="90" t="s">
        <v>56</v>
      </c>
      <c r="C68" s="48">
        <f>E43</f>
        <v>5210286.2200000007</v>
      </c>
      <c r="D68" s="91">
        <v>5.1410351165991275E-3</v>
      </c>
      <c r="E68" s="92"/>
      <c r="F68" s="92"/>
    </row>
    <row r="69" spans="2:9" x14ac:dyDescent="0.2">
      <c r="B69" s="90" t="s">
        <v>1</v>
      </c>
      <c r="C69" s="48">
        <f>E46</f>
        <v>919915</v>
      </c>
      <c r="D69" s="91">
        <v>7.3069349139890286E-2</v>
      </c>
      <c r="E69" s="92"/>
      <c r="F69" s="92"/>
    </row>
    <row r="70" spans="2:9" x14ac:dyDescent="0.2">
      <c r="B70" s="93" t="s">
        <v>0</v>
      </c>
      <c r="C70" s="94">
        <f>SUM(C63:C69)</f>
        <v>784341927.82999992</v>
      </c>
      <c r="D70" s="95">
        <v>1.0000000000000002</v>
      </c>
      <c r="E70" s="92"/>
      <c r="F70" s="92"/>
    </row>
    <row r="71" spans="2:9" x14ac:dyDescent="0.2">
      <c r="B71" s="92"/>
      <c r="C71" s="92"/>
      <c r="D71" s="92"/>
      <c r="E71" s="92"/>
      <c r="F71" s="92"/>
      <c r="G71" s="92"/>
      <c r="H71" s="92"/>
      <c r="I71" s="92"/>
    </row>
    <row r="72" spans="2:9" x14ac:dyDescent="0.2">
      <c r="B72" s="92"/>
      <c r="C72" s="92"/>
      <c r="D72" s="92"/>
      <c r="E72" s="92"/>
      <c r="F72" s="92"/>
      <c r="G72" s="92"/>
      <c r="H72" s="92"/>
      <c r="I72" s="92"/>
    </row>
    <row r="73" spans="2:9" x14ac:dyDescent="0.2">
      <c r="B73" s="92"/>
      <c r="C73" s="92"/>
      <c r="D73" s="92"/>
      <c r="E73" s="92"/>
      <c r="F73" s="92"/>
      <c r="G73" s="92"/>
      <c r="H73" s="92"/>
      <c r="I73" s="92"/>
    </row>
    <row r="74" spans="2:9" x14ac:dyDescent="0.2">
      <c r="B74" s="92"/>
      <c r="C74" s="92"/>
      <c r="D74" s="92"/>
      <c r="E74" s="92"/>
      <c r="F74" s="92"/>
      <c r="G74" s="92"/>
      <c r="H74" s="92"/>
      <c r="I74" s="92"/>
    </row>
    <row r="75" spans="2:9" x14ac:dyDescent="0.2">
      <c r="B75" s="92"/>
      <c r="C75" s="92"/>
      <c r="D75" s="92"/>
      <c r="E75" s="92"/>
      <c r="F75" s="92"/>
      <c r="G75" s="92"/>
      <c r="H75" s="92"/>
      <c r="I75" s="92"/>
    </row>
    <row r="76" spans="2:9" x14ac:dyDescent="0.2">
      <c r="B76" s="92"/>
      <c r="C76" s="92"/>
      <c r="D76" s="92"/>
      <c r="E76" s="92"/>
      <c r="F76" s="92"/>
      <c r="G76" s="92"/>
      <c r="H76" s="92"/>
      <c r="I76" s="92"/>
    </row>
    <row r="77" spans="2:9" x14ac:dyDescent="0.2">
      <c r="B77" s="92"/>
      <c r="C77" s="92"/>
      <c r="D77" s="92"/>
      <c r="E77" s="92"/>
      <c r="F77" s="92"/>
      <c r="G77" s="92"/>
      <c r="H77" s="92"/>
      <c r="I77" s="92"/>
    </row>
    <row r="78" spans="2:9" x14ac:dyDescent="0.2">
      <c r="B78" s="92"/>
      <c r="C78" s="92"/>
      <c r="D78" s="92"/>
      <c r="E78" s="92"/>
      <c r="F78" s="92"/>
      <c r="G78" s="92"/>
      <c r="H78" s="92"/>
      <c r="I78" s="92"/>
    </row>
    <row r="79" spans="2:9" x14ac:dyDescent="0.2">
      <c r="B79" s="92"/>
      <c r="C79" s="92"/>
      <c r="D79" s="92"/>
      <c r="E79" s="92"/>
      <c r="F79" s="92"/>
      <c r="G79" s="92"/>
      <c r="H79" s="92"/>
      <c r="I79" s="92"/>
    </row>
    <row r="80" spans="2:9" x14ac:dyDescent="0.2">
      <c r="B80" s="92"/>
      <c r="C80" s="92"/>
      <c r="D80" s="92"/>
      <c r="E80" s="92"/>
      <c r="F80" s="92"/>
      <c r="G80" s="92"/>
      <c r="H80" s="92"/>
      <c r="I80" s="92"/>
    </row>
    <row r="81" spans="2:9" x14ac:dyDescent="0.2">
      <c r="C81" s="92"/>
      <c r="D81" s="92"/>
      <c r="E81" s="92"/>
      <c r="F81" s="92"/>
      <c r="G81" s="92"/>
      <c r="H81" s="92"/>
      <c r="I81" s="92"/>
    </row>
    <row r="82" spans="2:9" ht="24" x14ac:dyDescent="0.2">
      <c r="B82" s="25" t="s">
        <v>50</v>
      </c>
      <c r="C82" s="19" t="s">
        <v>59</v>
      </c>
      <c r="D82" s="21" t="s">
        <v>60</v>
      </c>
      <c r="E82" s="19" t="s">
        <v>61</v>
      </c>
      <c r="F82" s="92"/>
      <c r="G82" s="92"/>
      <c r="H82" s="92"/>
      <c r="I82" s="92"/>
    </row>
    <row r="83" spans="2:9" x14ac:dyDescent="0.2">
      <c r="B83" s="90" t="s">
        <v>62</v>
      </c>
      <c r="C83" s="48">
        <f>E12</f>
        <v>311330680.53999996</v>
      </c>
      <c r="D83" s="48">
        <f>J12</f>
        <v>305475713.44999999</v>
      </c>
      <c r="E83" s="48">
        <f>L12</f>
        <v>294229560.38999999</v>
      </c>
      <c r="F83" s="92"/>
      <c r="G83" s="92"/>
      <c r="H83" s="92"/>
      <c r="I83" s="92"/>
    </row>
    <row r="84" spans="2:9" x14ac:dyDescent="0.2">
      <c r="B84" s="90" t="s">
        <v>63</v>
      </c>
      <c r="C84" s="48">
        <f>E17</f>
        <v>112986443.47</v>
      </c>
      <c r="D84" s="48">
        <f>J17</f>
        <v>76357243.649999976</v>
      </c>
      <c r="E84" s="48">
        <f>L17</f>
        <v>69106727.849999994</v>
      </c>
      <c r="F84" s="92"/>
      <c r="G84" s="92"/>
      <c r="H84" s="92"/>
      <c r="I84" s="92"/>
    </row>
    <row r="85" spans="2:9" x14ac:dyDescent="0.2">
      <c r="B85" s="90" t="s">
        <v>64</v>
      </c>
      <c r="C85" s="48">
        <f>E22</f>
        <v>662934.02</v>
      </c>
      <c r="D85" s="48">
        <f>J22</f>
        <v>258624.04</v>
      </c>
      <c r="E85" s="48">
        <f>L22</f>
        <v>258162.84</v>
      </c>
      <c r="F85" s="92"/>
      <c r="G85" s="92"/>
      <c r="H85" s="92"/>
      <c r="I85" s="92"/>
    </row>
    <row r="86" spans="2:9" x14ac:dyDescent="0.2">
      <c r="B86" s="90" t="s">
        <v>65</v>
      </c>
      <c r="C86" s="48">
        <f>E27</f>
        <v>28736306.810000002</v>
      </c>
      <c r="D86" s="48">
        <f>J27</f>
        <v>17595573.589999996</v>
      </c>
      <c r="E86" s="48">
        <f>L27</f>
        <v>17429869.140000001</v>
      </c>
      <c r="F86" s="92"/>
      <c r="G86" s="92"/>
      <c r="H86" s="92"/>
      <c r="I86" s="92"/>
    </row>
    <row r="87" spans="2:9" x14ac:dyDescent="0.2">
      <c r="B87" s="90" t="s">
        <v>66</v>
      </c>
      <c r="C87" s="48">
        <f>E35</f>
        <v>324495361.76999986</v>
      </c>
      <c r="D87" s="48">
        <f>J35</f>
        <v>124500628.14999984</v>
      </c>
      <c r="E87" s="48">
        <f>L35</f>
        <v>117321930.20999983</v>
      </c>
      <c r="F87" s="92"/>
      <c r="G87" s="92"/>
      <c r="H87" s="92"/>
      <c r="I87" s="92"/>
    </row>
    <row r="88" spans="2:9" x14ac:dyDescent="0.2">
      <c r="B88" s="90" t="s">
        <v>67</v>
      </c>
      <c r="C88" s="48">
        <f>E43</f>
        <v>5210286.2200000007</v>
      </c>
      <c r="D88" s="48">
        <f>J43</f>
        <v>4267995.91</v>
      </c>
      <c r="E88" s="48">
        <f>L43</f>
        <v>4123686.1900000004</v>
      </c>
      <c r="F88" s="92"/>
      <c r="G88" s="92"/>
      <c r="H88" s="92"/>
      <c r="I88" s="92"/>
    </row>
    <row r="89" spans="2:9" x14ac:dyDescent="0.2">
      <c r="B89" s="90" t="s">
        <v>68</v>
      </c>
      <c r="C89" s="48">
        <f>E46</f>
        <v>919915</v>
      </c>
      <c r="D89" s="48">
        <f>J46</f>
        <v>913574.33000000007</v>
      </c>
      <c r="E89" s="48">
        <f>L46</f>
        <v>913574.33000000007</v>
      </c>
      <c r="F89" s="92"/>
      <c r="G89" s="92"/>
      <c r="H89" s="92"/>
      <c r="I89" s="92"/>
    </row>
    <row r="90" spans="2:9" x14ac:dyDescent="0.2">
      <c r="B90" s="93" t="s">
        <v>0</v>
      </c>
      <c r="C90" s="94">
        <f>SUM(C83:C89)</f>
        <v>784341927.82999992</v>
      </c>
      <c r="D90" s="94">
        <f t="shared" ref="D90:E90" si="12">SUM(D83:D89)</f>
        <v>529369353.11999983</v>
      </c>
      <c r="E90" s="94">
        <f t="shared" si="12"/>
        <v>503383510.94999981</v>
      </c>
      <c r="F90" s="92"/>
      <c r="G90" s="92"/>
      <c r="H90" s="92"/>
      <c r="I90" s="92"/>
    </row>
  </sheetData>
  <printOptions horizontalCentered="1"/>
  <pageMargins left="0.2" right="0.2" top="0.31" bottom="0.37" header="0.2" footer="0.31496062992125984"/>
  <pageSetup paperSize="9" scale="69" fitToHeight="0" orientation="landscape" r:id="rId1"/>
  <headerFooter>
    <oddHeader xml:space="preserve">&amp;R&amp;"-,Negrita"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2022-05-31T10:53:33Z</cp:lastPrinted>
  <dcterms:created xsi:type="dcterms:W3CDTF">2020-06-12T09:05:04Z</dcterms:created>
  <dcterms:modified xsi:type="dcterms:W3CDTF">2024-04-29T12:07:36Z</dcterms:modified>
</cp:coreProperties>
</file>