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contab\web\documents\Estex\"/>
    </mc:Choice>
  </mc:AlternateContent>
  <bookViews>
    <workbookView xWindow="28680" yWindow="4560" windowWidth="20730" windowHeight="11310"/>
  </bookViews>
  <sheets>
    <sheet name="GASTOS" sheetId="1" r:id="rId1"/>
  </sheets>
  <definedNames>
    <definedName name="borrar">#REF!</definedName>
    <definedName name="ingresos">#REF!</definedName>
    <definedName name="RUN_Cuenta_C6660009">#REF!</definedName>
    <definedName name="RUN_FacturaAreaGesTramit1_C6660009">#REF!</definedName>
    <definedName name="RUN_FacturasDetPartida_C6660009">#REF!</definedName>
    <definedName name="RUN_OperacionsFactura_C6660009">#REF!</definedName>
    <definedName name="RUN_SIT001_C6660009">#REF!</definedName>
    <definedName name="RUN_SIT001_C6660009_2">#REF!</definedName>
    <definedName name="RUN_SIT003_C6660009">#REF!</definedName>
    <definedName name="RUN_VINSIT001_C6660009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0" i="1" l="1"/>
  <c r="E89" i="1"/>
  <c r="E88" i="1"/>
  <c r="D90" i="1"/>
  <c r="D89" i="1"/>
  <c r="D88" i="1"/>
  <c r="C90" i="1"/>
  <c r="C89" i="1"/>
  <c r="C88" i="1"/>
  <c r="C84" i="1"/>
  <c r="C85" i="1"/>
  <c r="C86" i="1"/>
  <c r="C87" i="1"/>
  <c r="F49" i="1"/>
  <c r="F46" i="1"/>
  <c r="F44" i="1"/>
  <c r="F36" i="1"/>
  <c r="F27" i="1"/>
  <c r="F22" i="1"/>
  <c r="F17" i="1"/>
  <c r="F12" i="1"/>
  <c r="C70" i="1"/>
  <c r="C69" i="1"/>
  <c r="C68" i="1"/>
  <c r="C67" i="1"/>
  <c r="L49" i="1"/>
  <c r="K49" i="1"/>
  <c r="J49" i="1"/>
  <c r="M49" i="1" s="1"/>
  <c r="I49" i="1"/>
  <c r="H49" i="1"/>
  <c r="G49" i="1"/>
  <c r="E49" i="1"/>
  <c r="D49" i="1"/>
  <c r="C49" i="1"/>
  <c r="N48" i="1"/>
  <c r="N47" i="1"/>
  <c r="N49" i="1" s="1"/>
  <c r="M46" i="1"/>
  <c r="L46" i="1"/>
  <c r="J46" i="1"/>
  <c r="K46" i="1" s="1"/>
  <c r="I46" i="1"/>
  <c r="H46" i="1"/>
  <c r="G46" i="1"/>
  <c r="E46" i="1"/>
  <c r="D46" i="1"/>
  <c r="C46" i="1"/>
  <c r="N45" i="1"/>
  <c r="N46" i="1" s="1"/>
  <c r="L44" i="1"/>
  <c r="M44" i="1" s="1"/>
  <c r="J44" i="1"/>
  <c r="K44" i="1" s="1"/>
  <c r="I44" i="1"/>
  <c r="H44" i="1"/>
  <c r="G44" i="1"/>
  <c r="E44" i="1"/>
  <c r="D44" i="1"/>
  <c r="C44" i="1"/>
  <c r="N43" i="1"/>
  <c r="N42" i="1"/>
  <c r="N41" i="1"/>
  <c r="N40" i="1"/>
  <c r="N39" i="1"/>
  <c r="N44" i="1" s="1"/>
  <c r="N38" i="1"/>
  <c r="N37" i="1"/>
  <c r="M36" i="1"/>
  <c r="L36" i="1"/>
  <c r="J36" i="1"/>
  <c r="K36" i="1" s="1"/>
  <c r="I36" i="1"/>
  <c r="H36" i="1"/>
  <c r="G36" i="1"/>
  <c r="E36" i="1"/>
  <c r="D36" i="1"/>
  <c r="C36" i="1"/>
  <c r="N35" i="1"/>
  <c r="N34" i="1"/>
  <c r="N33" i="1"/>
  <c r="N32" i="1"/>
  <c r="N31" i="1"/>
  <c r="N30" i="1"/>
  <c r="N29" i="1"/>
  <c r="N28" i="1"/>
  <c r="N36" i="1" s="1"/>
  <c r="M27" i="1"/>
  <c r="L27" i="1"/>
  <c r="J27" i="1"/>
  <c r="K27" i="1" s="1"/>
  <c r="I27" i="1"/>
  <c r="H27" i="1"/>
  <c r="G27" i="1"/>
  <c r="E27" i="1"/>
  <c r="D27" i="1"/>
  <c r="C27" i="1"/>
  <c r="N26" i="1"/>
  <c r="N25" i="1"/>
  <c r="N24" i="1"/>
  <c r="N23" i="1"/>
  <c r="N27" i="1" s="1"/>
  <c r="M22" i="1"/>
  <c r="L22" i="1"/>
  <c r="J22" i="1"/>
  <c r="I22" i="1"/>
  <c r="H22" i="1"/>
  <c r="G22" i="1"/>
  <c r="E22" i="1"/>
  <c r="K22" i="1" s="1"/>
  <c r="D22" i="1"/>
  <c r="C22" i="1"/>
  <c r="N21" i="1"/>
  <c r="N20" i="1"/>
  <c r="N19" i="1"/>
  <c r="N18" i="1"/>
  <c r="N22" i="1" s="1"/>
  <c r="M17" i="1"/>
  <c r="L17" i="1"/>
  <c r="J17" i="1"/>
  <c r="I17" i="1"/>
  <c r="H17" i="1"/>
  <c r="G17" i="1"/>
  <c r="E17" i="1"/>
  <c r="K17" i="1" s="1"/>
  <c r="D17" i="1"/>
  <c r="C17" i="1"/>
  <c r="N16" i="1"/>
  <c r="N15" i="1"/>
  <c r="N14" i="1"/>
  <c r="N13" i="1"/>
  <c r="N17" i="1" s="1"/>
  <c r="M12" i="1"/>
  <c r="L12" i="1"/>
  <c r="L50" i="1" s="1"/>
  <c r="J12" i="1"/>
  <c r="J50" i="1" s="1"/>
  <c r="I12" i="1"/>
  <c r="I50" i="1" s="1"/>
  <c r="H12" i="1"/>
  <c r="H50" i="1" s="1"/>
  <c r="G12" i="1"/>
  <c r="G50" i="1" s="1"/>
  <c r="E12" i="1"/>
  <c r="K12" i="1" s="1"/>
  <c r="D12" i="1"/>
  <c r="D50" i="1" s="1"/>
  <c r="C12" i="1"/>
  <c r="C50" i="1" s="1"/>
  <c r="N11" i="1"/>
  <c r="N10" i="1"/>
  <c r="N9" i="1"/>
  <c r="N8" i="1"/>
  <c r="N12" i="1" s="1"/>
  <c r="N50" i="1" s="1"/>
  <c r="C91" i="1" l="1"/>
  <c r="M50" i="1"/>
  <c r="D65" i="1"/>
  <c r="E50" i="1"/>
  <c r="K50" i="1" s="1"/>
  <c r="D70" i="1"/>
  <c r="D69" i="1"/>
  <c r="D68" i="1"/>
  <c r="D67" i="1"/>
  <c r="D66" i="1"/>
  <c r="D64" i="1"/>
  <c r="D63" i="1"/>
  <c r="F50" i="1" l="1"/>
  <c r="C63" i="1"/>
  <c r="E85" i="1" l="1"/>
  <c r="D86" i="1"/>
  <c r="D85" i="1"/>
  <c r="D84" i="1"/>
  <c r="E87" i="1"/>
  <c r="D87" i="1"/>
  <c r="E86" i="1"/>
  <c r="E84" i="1"/>
  <c r="C65" i="1" l="1"/>
  <c r="C66" i="1"/>
  <c r="C64" i="1" l="1"/>
  <c r="C71" i="1" s="1"/>
  <c r="D91" i="1"/>
  <c r="E91" i="1"/>
</calcChain>
</file>

<file path=xl/sharedStrings.xml><?xml version="1.0" encoding="utf-8"?>
<sst xmlns="http://schemas.openxmlformats.org/spreadsheetml/2006/main" count="89" uniqueCount="78">
  <si>
    <t>Total general</t>
  </si>
  <si>
    <t>Total Cap. 9 PASSIUS FINANCERS</t>
  </si>
  <si>
    <t>92  AMORTITZACIÓ DE PRÉSTECS A LLARG TERMINI</t>
  </si>
  <si>
    <t>9</t>
  </si>
  <si>
    <t>78  TRANSF.CAP. A L'EXTERIOR</t>
  </si>
  <si>
    <t>77  TRANSF. CAP. A FAMÍLIES I INSTIT. NO LUCR.</t>
  </si>
  <si>
    <t>73  TRANSF. CAP. A  FUNDACIONS I EMPRES. PARTIC. UV</t>
  </si>
  <si>
    <t>7</t>
  </si>
  <si>
    <t>Total Cap. 6 INVERSIONS REALS</t>
  </si>
  <si>
    <t>69  FORMACIÓ DE CAPITAL HUMÀ</t>
  </si>
  <si>
    <t>68  INVERS. EN ESTUDIS PROJECTES EN CURS I INVESTIGACI</t>
  </si>
  <si>
    <t>67  INVERSIONS EN ALTRE IMMOB. MATERIAL I IMMATERIAL</t>
  </si>
  <si>
    <t>66  INVERSIONS EN BÉNS DESTINATS A L'ÚS PÚBLIC</t>
  </si>
  <si>
    <t>65  INVERSIONS EN EQUIP. PROC. INFORMAC.</t>
  </si>
  <si>
    <t>64  INVERSIONS EN MOBILIARI I EFECTES</t>
  </si>
  <si>
    <t>63  INVERSIONS EN INSTAL·LACIONS</t>
  </si>
  <si>
    <t>6</t>
  </si>
  <si>
    <t>48 TRANSF. CORR.A L'EXTERIOR</t>
  </si>
  <si>
    <t>47  TRANSF. CORR. A FAMÍLIES I INSTIT. SENSE FI DE LUCRE</t>
  </si>
  <si>
    <t>43  TRANSF. CORR. A EMPRESES I FUNDAC. PARTIC. UV</t>
  </si>
  <si>
    <t>42 TRANSF. CORRENTS A ORGANISMES AUTÒNOMS</t>
  </si>
  <si>
    <t>4</t>
  </si>
  <si>
    <t>Total Cap. 3 DESPESES FINANCERES</t>
  </si>
  <si>
    <t>35  COMISSIONS PER SERVEIS BANCARIS</t>
  </si>
  <si>
    <t>34  INTERESSOS DE DEMORA I ALTRES DESPESES FINANCERES</t>
  </si>
  <si>
    <t>32  PRÉSTECS I BESTRETES</t>
  </si>
  <si>
    <t>31  DESPESES FINANCERES D'EMPRÉSTITS</t>
  </si>
  <si>
    <t>3</t>
  </si>
  <si>
    <t>Total Cap. 2 BENS CORRENTS I DESPESES FUNCION.</t>
  </si>
  <si>
    <t>23  INDEMNITZACIONS PER RAÓ DEL SERVEI</t>
  </si>
  <si>
    <t>22  TREBALLS, SUBMNISTRAMENTS I SERVEIS EXTERIORS</t>
  </si>
  <si>
    <t>21  TRIBUTS</t>
  </si>
  <si>
    <t>20 COMPRA BÉNS CORRENTS I DESPESES FUNCIONAMENT</t>
  </si>
  <si>
    <t>2</t>
  </si>
  <si>
    <t>Total Cap. 1 DESPESES DE PERSONAL</t>
  </si>
  <si>
    <t>14  PRESTACIONS SOCIALS A CÀRREC DE L'EMPLEADOR</t>
  </si>
  <si>
    <t>13  ALTRES DESPESES SOCIALS</t>
  </si>
  <si>
    <t>12  QUOTES SOCIALS A CÀRREC DE L'EMPLEADOR</t>
  </si>
  <si>
    <t>11  SOUS I SALARIS</t>
  </si>
  <si>
    <t>1</t>
  </si>
  <si>
    <t>% 
complim
c/b</t>
  </si>
  <si>
    <t>PAGAMENTS REALITZATS
c</t>
  </si>
  <si>
    <t>% 
execució
b/a</t>
  </si>
  <si>
    <t>OBLIGACIONS RECONEGUDES
b</t>
  </si>
  <si>
    <t>DESPESES COMPROMESES</t>
  </si>
  <si>
    <t xml:space="preserve">SALDO                        </t>
  </si>
  <si>
    <t>PRESSUPOST
 FINAL
a</t>
  </si>
  <si>
    <t>MODIFICACIONS</t>
  </si>
  <si>
    <t>PRESSUPOST INICIAL</t>
  </si>
  <si>
    <t>ARTICLE</t>
  </si>
  <si>
    <t>CAP</t>
  </si>
  <si>
    <t>Total Cap. 4 TRANSFERÈNCIES CORRENTS</t>
  </si>
  <si>
    <t>72  TRANSF. CAP. A  ORGANISMES AUTÒNOMS</t>
  </si>
  <si>
    <t>74 TRANSF. CAP. A ENS TERRITORIALS</t>
  </si>
  <si>
    <t>75  TRANSF. CAPITAL A EMPRESES PÚBLIQ.I ALTRES ÉNS PÚBL.</t>
  </si>
  <si>
    <t>76  TRANSF. CAPITAL A EMPRESES PRIVADES</t>
  </si>
  <si>
    <t>Total Cap. 7 TRANSFERÈNCIES DE CAPITAL</t>
  </si>
  <si>
    <t>91 AMORTITZACIO D'EMPRÈSTITS</t>
  </si>
  <si>
    <t>PRESSUPOST FINAL</t>
  </si>
  <si>
    <t>a. PRESSUPOST FINAL</t>
  </si>
  <si>
    <t>b. OBLIGACIONS RECONEGUDES</t>
  </si>
  <si>
    <t>c. PAGAMENTS REALITZATS</t>
  </si>
  <si>
    <t xml:space="preserve">Total Cap. 1 </t>
  </si>
  <si>
    <t xml:space="preserve">Total Cap. 2 </t>
  </si>
  <si>
    <t>Total Cap. 3</t>
  </si>
  <si>
    <t xml:space="preserve">Total Cap. 4 </t>
  </si>
  <si>
    <t xml:space="preserve">Total Cap. 6 </t>
  </si>
  <si>
    <t>Total Cap. 7</t>
  </si>
  <si>
    <t>Total Cap. 9</t>
  </si>
  <si>
    <t>DESPESES AUTORITZADES</t>
  </si>
  <si>
    <t xml:space="preserve">     ESTAT D'EXECUCIÓ DEL PRESSUPOST DE DESPESES DE 2024</t>
  </si>
  <si>
    <t>8</t>
  </si>
  <si>
    <t>82 INVERSIONS FINANCERES PERMANENTS</t>
  </si>
  <si>
    <t>Total Cap. 8 ACTIUS FINANCERS</t>
  </si>
  <si>
    <t>Total Cap. 8 INVERSIONS FINANCERES PERMANENTS</t>
  </si>
  <si>
    <t>62 EDIFICIS I ALTRES CONSTRUCCIONS</t>
  </si>
  <si>
    <t xml:space="preserve">        a 30/09/2024</t>
  </si>
  <si>
    <t>OBLIGACIONS PDTS. PAGAMENT 30/09/2024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</si>
</sst>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 ;[Red]\-#,##0.00\ "/>
    <numFmt numFmtId="165" formatCode="0.0%"/>
  </numFmts>
  <fonts count="10" x14ac:knownFonts="1">
    <font>
      <sz val="10"/>
      <name val="MS Sans Serif"/>
      <family val="2"/>
    </font>
    <font>
      <sz val="10"/>
      <name val="MS Sans Serif"/>
      <family val="2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8"/>
      <name val="Calibri"/>
      <family val="2"/>
      <scheme val="minor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5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5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90">
    <xf numFmtId="0" fontId="0" fillId="0" borderId="0" xfId="0"/>
    <xf numFmtId="0" fontId="2" fillId="0" borderId="0" xfId="0" applyFont="1"/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left"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left" vertical="center"/>
    </xf>
    <xf numFmtId="0" fontId="4" fillId="0" borderId="17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164" fontId="3" fillId="2" borderId="13" xfId="0" applyNumberFormat="1" applyFont="1" applyFill="1" applyBorder="1" applyAlignment="1">
      <alignment horizontal="center" vertical="center" wrapText="1"/>
    </xf>
    <xf numFmtId="164" fontId="3" fillId="2" borderId="11" xfId="0" applyNumberFormat="1" applyFont="1" applyFill="1" applyBorder="1" applyAlignment="1">
      <alignment horizontal="center" vertical="center" wrapText="1"/>
    </xf>
    <xf numFmtId="164" fontId="3" fillId="2" borderId="12" xfId="0" applyNumberFormat="1" applyFont="1" applyFill="1" applyBorder="1" applyAlignment="1">
      <alignment horizontal="center" vertical="center" wrapText="1"/>
    </xf>
    <xf numFmtId="9" fontId="3" fillId="2" borderId="3" xfId="1" applyFont="1" applyFill="1" applyBorder="1" applyAlignment="1">
      <alignment horizontal="center" vertical="center" wrapText="1"/>
    </xf>
    <xf numFmtId="164" fontId="3" fillId="2" borderId="13" xfId="0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2" fillId="0" borderId="0" xfId="2" applyFont="1"/>
    <xf numFmtId="0" fontId="2" fillId="0" borderId="0" xfId="2" applyFont="1" applyAlignment="1">
      <alignment horizontal="right"/>
    </xf>
    <xf numFmtId="0" fontId="5" fillId="0" borderId="0" xfId="2" applyFont="1"/>
    <xf numFmtId="165" fontId="5" fillId="0" borderId="0" xfId="2" applyNumberFormat="1" applyFont="1" applyAlignment="1">
      <alignment horizontal="right"/>
    </xf>
    <xf numFmtId="0" fontId="6" fillId="0" borderId="0" xfId="2" applyFont="1"/>
    <xf numFmtId="0" fontId="7" fillId="0" borderId="0" xfId="2" applyFont="1"/>
    <xf numFmtId="0" fontId="8" fillId="0" borderId="0" xfId="2" applyFont="1" applyAlignment="1">
      <alignment horizontal="left"/>
    </xf>
    <xf numFmtId="0" fontId="9" fillId="0" borderId="0" xfId="2" applyFont="1" applyAlignment="1">
      <alignment horizontal="left"/>
    </xf>
    <xf numFmtId="0" fontId="9" fillId="0" borderId="0" xfId="2" applyFont="1"/>
    <xf numFmtId="165" fontId="2" fillId="0" borderId="0" xfId="2" applyNumberFormat="1" applyFont="1" applyAlignment="1">
      <alignment horizontal="right"/>
    </xf>
    <xf numFmtId="164" fontId="4" fillId="0" borderId="17" xfId="0" applyNumberFormat="1" applyFont="1" applyBorder="1"/>
    <xf numFmtId="164" fontId="4" fillId="0" borderId="16" xfId="0" applyNumberFormat="1" applyFont="1" applyBorder="1"/>
    <xf numFmtId="164" fontId="4" fillId="0" borderId="22" xfId="0" applyNumberFormat="1" applyFont="1" applyBorder="1"/>
    <xf numFmtId="164" fontId="4" fillId="0" borderId="17" xfId="0" applyNumberFormat="1" applyFont="1" applyBorder="1" applyAlignment="1">
      <alignment vertical="center"/>
    </xf>
    <xf numFmtId="164" fontId="4" fillId="0" borderId="8" xfId="0" applyNumberFormat="1" applyFont="1" applyBorder="1"/>
    <xf numFmtId="164" fontId="4" fillId="0" borderId="9" xfId="0" applyNumberFormat="1" applyFont="1" applyBorder="1"/>
    <xf numFmtId="164" fontId="4" fillId="0" borderId="0" xfId="0" applyNumberFormat="1" applyFont="1" applyBorder="1"/>
    <xf numFmtId="164" fontId="4" fillId="0" borderId="8" xfId="0" applyNumberFormat="1" applyFont="1" applyBorder="1" applyAlignment="1">
      <alignment vertical="center"/>
    </xf>
    <xf numFmtId="164" fontId="4" fillId="0" borderId="14" xfId="0" applyNumberFormat="1" applyFont="1" applyBorder="1"/>
    <xf numFmtId="164" fontId="4" fillId="0" borderId="15" xfId="0" applyNumberFormat="1" applyFont="1" applyBorder="1"/>
    <xf numFmtId="164" fontId="3" fillId="2" borderId="13" xfId="0" applyNumberFormat="1" applyFont="1" applyFill="1" applyBorder="1" applyAlignment="1">
      <alignment vertical="center"/>
    </xf>
    <xf numFmtId="164" fontId="3" fillId="2" borderId="11" xfId="0" applyNumberFormat="1" applyFont="1" applyFill="1" applyBorder="1" applyAlignment="1">
      <alignment vertical="center"/>
    </xf>
    <xf numFmtId="9" fontId="3" fillId="2" borderId="3" xfId="1" applyFont="1" applyFill="1" applyBorder="1" applyAlignment="1">
      <alignment horizontal="center" vertical="center"/>
    </xf>
    <xf numFmtId="9" fontId="3" fillId="2" borderId="11" xfId="1" applyFont="1" applyFill="1" applyBorder="1" applyAlignment="1">
      <alignment horizontal="center" vertical="center"/>
    </xf>
    <xf numFmtId="164" fontId="4" fillId="0" borderId="9" xfId="0" applyNumberFormat="1" applyFont="1" applyFill="1" applyBorder="1" applyAlignment="1">
      <alignment vertical="center"/>
    </xf>
    <xf numFmtId="164" fontId="4" fillId="0" borderId="10" xfId="0" applyNumberFormat="1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9" fontId="3" fillId="0" borderId="8" xfId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vertical="center"/>
    </xf>
    <xf numFmtId="164" fontId="4" fillId="0" borderId="9" xfId="0" applyNumberFormat="1" applyFont="1" applyBorder="1" applyAlignment="1">
      <alignment vertical="center"/>
    </xf>
    <xf numFmtId="0" fontId="4" fillId="0" borderId="21" xfId="0" applyFont="1" applyBorder="1"/>
    <xf numFmtId="164" fontId="4" fillId="0" borderId="10" xfId="0" applyNumberFormat="1" applyFont="1" applyBorder="1"/>
    <xf numFmtId="164" fontId="4" fillId="0" borderId="19" xfId="0" applyNumberFormat="1" applyFont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164" fontId="4" fillId="0" borderId="6" xfId="0" applyNumberFormat="1" applyFont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164" fontId="4" fillId="0" borderId="9" xfId="0" applyNumberFormat="1" applyFont="1" applyFill="1" applyBorder="1"/>
    <xf numFmtId="164" fontId="4" fillId="0" borderId="17" xfId="0" applyNumberFormat="1" applyFont="1" applyFill="1" applyBorder="1"/>
    <xf numFmtId="164" fontId="4" fillId="0" borderId="16" xfId="0" applyNumberFormat="1" applyFont="1" applyFill="1" applyBorder="1"/>
    <xf numFmtId="0" fontId="4" fillId="0" borderId="8" xfId="0" applyFont="1" applyFill="1" applyBorder="1"/>
    <xf numFmtId="164" fontId="4" fillId="0" borderId="8" xfId="0" applyNumberFormat="1" applyFont="1" applyFill="1" applyBorder="1"/>
    <xf numFmtId="0" fontId="4" fillId="0" borderId="8" xfId="0" applyFont="1" applyBorder="1"/>
    <xf numFmtId="164" fontId="3" fillId="2" borderId="4" xfId="0" applyNumberFormat="1" applyFont="1" applyFill="1" applyBorder="1" applyAlignment="1">
      <alignment vertical="center"/>
    </xf>
    <xf numFmtId="9" fontId="3" fillId="2" borderId="4" xfId="1" applyFont="1" applyFill="1" applyBorder="1" applyAlignment="1">
      <alignment horizontal="center" vertical="center"/>
    </xf>
    <xf numFmtId="9" fontId="3" fillId="2" borderId="2" xfId="1" applyFont="1" applyFill="1" applyBorder="1" applyAlignment="1">
      <alignment horizontal="center" vertical="center"/>
    </xf>
    <xf numFmtId="164" fontId="4" fillId="0" borderId="20" xfId="0" applyNumberFormat="1" applyFont="1" applyBorder="1"/>
    <xf numFmtId="0" fontId="3" fillId="2" borderId="13" xfId="0" applyFont="1" applyFill="1" applyBorder="1" applyAlignment="1">
      <alignment horizontal="left" vertical="center"/>
    </xf>
    <xf numFmtId="9" fontId="3" fillId="2" borderId="13" xfId="1" applyFont="1" applyFill="1" applyBorder="1" applyAlignment="1">
      <alignment horizontal="center" vertical="center"/>
    </xf>
    <xf numFmtId="164" fontId="2" fillId="0" borderId="0" xfId="0" applyNumberFormat="1" applyFont="1"/>
    <xf numFmtId="0" fontId="3" fillId="3" borderId="13" xfId="0" applyFont="1" applyFill="1" applyBorder="1" applyAlignment="1">
      <alignment horizontal="left" vertical="center"/>
    </xf>
    <xf numFmtId="164" fontId="3" fillId="3" borderId="13" xfId="0" applyNumberFormat="1" applyFont="1" applyFill="1" applyBorder="1" applyAlignment="1">
      <alignment vertical="center"/>
    </xf>
    <xf numFmtId="9" fontId="3" fillId="3" borderId="13" xfId="1" applyFont="1" applyFill="1" applyBorder="1" applyAlignment="1">
      <alignment horizontal="center" vertical="center"/>
    </xf>
    <xf numFmtId="9" fontId="3" fillId="2" borderId="12" xfId="1" applyFont="1" applyFill="1" applyBorder="1" applyAlignment="1">
      <alignment horizontal="center" vertical="center" wrapText="1"/>
    </xf>
    <xf numFmtId="9" fontId="3" fillId="2" borderId="13" xfId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4" fillId="0" borderId="8" xfId="0" quotePrefix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64" fontId="4" fillId="0" borderId="23" xfId="0" applyNumberFormat="1" applyFont="1" applyBorder="1" applyAlignment="1">
      <alignment vertical="center"/>
    </xf>
    <xf numFmtId="164" fontId="4" fillId="0" borderId="10" xfId="0" applyNumberFormat="1" applyFont="1" applyBorder="1" applyAlignment="1">
      <alignment vertical="center"/>
    </xf>
    <xf numFmtId="9" fontId="3" fillId="0" borderId="10" xfId="1" applyFont="1" applyFill="1" applyBorder="1" applyAlignment="1">
      <alignment horizontal="center" vertical="center"/>
    </xf>
    <xf numFmtId="0" fontId="4" fillId="0" borderId="10" xfId="0" applyFont="1" applyFill="1" applyBorder="1"/>
    <xf numFmtId="0" fontId="4" fillId="0" borderId="8" xfId="0" quotePrefix="1" applyFont="1" applyFill="1" applyBorder="1" applyAlignment="1">
      <alignment vertical="center"/>
    </xf>
    <xf numFmtId="164" fontId="4" fillId="0" borderId="24" xfId="0" applyNumberFormat="1" applyFont="1" applyBorder="1" applyAlignment="1">
      <alignment vertical="center"/>
    </xf>
    <xf numFmtId="9" fontId="3" fillId="2" borderId="25" xfId="1" applyFont="1" applyFill="1" applyBorder="1" applyAlignment="1">
      <alignment horizontal="center" vertical="center"/>
    </xf>
  </cellXfs>
  <cellStyles count="3">
    <cellStyle name="Normal" xfId="0" builtinId="0"/>
    <cellStyle name="Normal 2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3019912159323406"/>
          <c:y val="2.7072310781601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GASTOS!$C$62</c:f>
              <c:strCache>
                <c:ptCount val="1"/>
                <c:pt idx="0">
                  <c:v>PRESSUPOST FINAL</c:v>
                </c:pt>
              </c:strCache>
            </c:strRef>
          </c:tx>
          <c:dPt>
            <c:idx val="0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514-4E3A-A733-9DDA1014B5CB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514-4E3A-A733-9DDA1014B5CB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514-4E3A-A733-9DDA1014B5CB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6">
                      <a:lumMod val="60000"/>
                      <a:lumMod val="60000"/>
                      <a:lumOff val="40000"/>
                    </a:schemeClr>
                  </a:gs>
                  <a:gs pos="0">
                    <a:schemeClr val="accent6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514-4E3A-A733-9DDA1014B5CB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Mod val="60000"/>
                      <a:lumOff val="40000"/>
                    </a:schemeClr>
                  </a:gs>
                  <a:gs pos="0">
                    <a:schemeClr val="accent5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514-4E3A-A733-9DDA1014B5CB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4">
                      <a:lumMod val="6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4514-4E3A-A733-9DDA1014B5CB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6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6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4514-4E3A-A733-9DDA1014B5CB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5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5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F3D2-4447-87D1-A04E9135D079}"/>
              </c:ext>
            </c:extLst>
          </c:dPt>
          <c:dLbls>
            <c:dLbl>
              <c:idx val="0"/>
              <c:layout>
                <c:manualLayout>
                  <c:x val="1.3928998243104809E-3"/>
                  <c:y val="-1.2379872330758469E-2"/>
                </c:manualLayout>
              </c:layout>
              <c:tx>
                <c:rich>
                  <a:bodyPr/>
                  <a:lstStyle/>
                  <a:p>
                    <a:fld id="{5E844AAB-BB11-44EF-ADC4-6D19E1A13932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41%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514-4E3A-A733-9DDA1014B5CB}"/>
                </c:ext>
              </c:extLst>
            </c:dLbl>
            <c:dLbl>
              <c:idx val="1"/>
              <c:layout>
                <c:manualLayout>
                  <c:x val="0.49288902904546505"/>
                  <c:y val="-1.5150038808505956E-3"/>
                </c:manualLayout>
              </c:layout>
              <c:tx>
                <c:rich>
                  <a:bodyPr/>
                  <a:lstStyle/>
                  <a:p>
                    <a:fld id="{FC5EABB4-30B5-47D4-A030-B7FB0EE0D3A6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14%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514-4E3A-A733-9DDA1014B5CB}"/>
                </c:ext>
              </c:extLst>
            </c:dLbl>
            <c:dLbl>
              <c:idx val="2"/>
              <c:layout>
                <c:manualLayout>
                  <c:x val="-2.7814965923191614E-2"/>
                  <c:y val="5.7813288748326315E-2"/>
                </c:manualLayout>
              </c:layout>
              <c:tx>
                <c:rich>
                  <a:bodyPr/>
                  <a:lstStyle/>
                  <a:p>
                    <a:fld id="{2903CAAF-FFA2-4202-8780-5BF1DCB3339B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1%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4514-4E3A-A733-9DDA1014B5CB}"/>
                </c:ext>
              </c:extLst>
            </c:dLbl>
            <c:dLbl>
              <c:idx val="3"/>
              <c:layout>
                <c:manualLayout>
                  <c:x val="-0.10844402675402431"/>
                  <c:y val="-0.15469891875200606"/>
                </c:manualLayout>
              </c:layout>
              <c:tx>
                <c:rich>
                  <a:bodyPr/>
                  <a:lstStyle/>
                  <a:p>
                    <a:fld id="{F37894DB-7C1F-4F03-A004-A65B366B13A5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2%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4514-4E3A-A733-9DDA1014B5CB}"/>
                </c:ext>
              </c:extLst>
            </c:dLbl>
            <c:dLbl>
              <c:idx val="4"/>
              <c:layout>
                <c:manualLayout>
                  <c:x val="1.0111436068899033E-3"/>
                  <c:y val="-5.7517240707254225E-2"/>
                </c:manualLayout>
              </c:layout>
              <c:tx>
                <c:rich>
                  <a:bodyPr/>
                  <a:lstStyle/>
                  <a:p>
                    <a:fld id="{EF8B0E34-26FA-4C52-9302-0E616FFCE8B2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35%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4514-4E3A-A733-9DDA1014B5CB}"/>
                </c:ext>
              </c:extLst>
            </c:dLbl>
            <c:dLbl>
              <c:idx val="5"/>
              <c:layout>
                <c:manualLayout>
                  <c:x val="-0.28236670073211451"/>
                  <c:y val="-2.1832950747884005E-2"/>
                </c:manualLayout>
              </c:layout>
              <c:tx>
                <c:rich>
                  <a:bodyPr/>
                  <a:lstStyle/>
                  <a:p>
                    <a:fld id="{63778583-1FAD-4E9C-ABC5-D15A4238FFC4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1%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4514-4E3A-A733-9DDA1014B5CB}"/>
                </c:ext>
              </c:extLst>
            </c:dLbl>
            <c:dLbl>
              <c:idx val="7"/>
              <c:layout>
                <c:manualLayout>
                  <c:x val="0.31909675254072023"/>
                  <c:y val="-1.2060729679474807E-2"/>
                </c:manualLayout>
              </c:layout>
              <c:tx>
                <c:rich>
                  <a:bodyPr/>
                  <a:lstStyle/>
                  <a:p>
                    <a:fld id="{CDC0F07E-4414-498B-B1B1-DBD01D42A7D1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7%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F3D2-4447-87D1-A04E9135D0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GASTOS!$B$63:$B$70</c:f>
              <c:strCache>
                <c:ptCount val="8"/>
                <c:pt idx="0">
                  <c:v>Total Cap. 1 DESPESES DE PERSONAL</c:v>
                </c:pt>
                <c:pt idx="1">
                  <c:v>Total Cap. 2 BENS CORRENTS I DESPESES FUNCION.</c:v>
                </c:pt>
                <c:pt idx="2">
                  <c:v>Total Cap. 3 DESPESES FINANCERES</c:v>
                </c:pt>
                <c:pt idx="3">
                  <c:v>Total Cap. 4 TRANSFERÈNCIES CORRENTS</c:v>
                </c:pt>
                <c:pt idx="4">
                  <c:v>Total Cap. 6 INVERSIONS REALS</c:v>
                </c:pt>
                <c:pt idx="5">
                  <c:v>Total Cap. 7 TRANSFERÈNCIES DE CAPITAL</c:v>
                </c:pt>
                <c:pt idx="6">
                  <c:v>Total Cap. 8 INVERSIONS FINANCERES PERMANENTS</c:v>
                </c:pt>
                <c:pt idx="7">
                  <c:v>Total Cap. 9 PASSIUS FINANCERS</c:v>
                </c:pt>
              </c:strCache>
            </c:strRef>
          </c:cat>
          <c:val>
            <c:numRef>
              <c:f>GASTOS!$C$63:$C$70</c:f>
              <c:numCache>
                <c:formatCode>#,##0.00_ ;[Red]\-#,##0.00\ </c:formatCode>
                <c:ptCount val="8"/>
                <c:pt idx="0">
                  <c:v>322956422.51000005</c:v>
                </c:pt>
                <c:pt idx="1">
                  <c:v>119233342.58000021</c:v>
                </c:pt>
                <c:pt idx="2">
                  <c:v>638171.98</c:v>
                </c:pt>
                <c:pt idx="3">
                  <c:v>21686472.699999999</c:v>
                </c:pt>
                <c:pt idx="4">
                  <c:v>300766686.26999998</c:v>
                </c:pt>
                <c:pt idx="5">
                  <c:v>3559542.23</c:v>
                </c:pt>
                <c:pt idx="6">
                  <c:v>2217.39</c:v>
                </c:pt>
                <c:pt idx="7">
                  <c:v>827471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514-4E3A-A733-9DDA1014B5C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ES" sz="1800" b="1" i="0" baseline="0">
                <a:effectLst/>
              </a:rPr>
              <a:t>Execució i compliment</a:t>
            </a:r>
            <a:endParaRPr lang="es-E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GASTOS!$C$83</c:f>
              <c:strCache>
                <c:ptCount val="1"/>
                <c:pt idx="0">
                  <c:v>a. PRESSUPOST FINAL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GASTOS!$B$84:$B$90</c:f>
              <c:strCache>
                <c:ptCount val="7"/>
                <c:pt idx="0">
                  <c:v>Total Cap. 1 </c:v>
                </c:pt>
                <c:pt idx="1">
                  <c:v>Total Cap. 2 </c:v>
                </c:pt>
                <c:pt idx="2">
                  <c:v>Total Cap. 3</c:v>
                </c:pt>
                <c:pt idx="3">
                  <c:v>Total Cap. 4 </c:v>
                </c:pt>
                <c:pt idx="4">
                  <c:v>Total Cap. 6 </c:v>
                </c:pt>
                <c:pt idx="5">
                  <c:v>Total Cap. 7</c:v>
                </c:pt>
                <c:pt idx="6">
                  <c:v>Total Cap. 9</c:v>
                </c:pt>
              </c:strCache>
            </c:strRef>
          </c:cat>
          <c:val>
            <c:numRef>
              <c:f>GASTOS!$C$84:$C$90</c:f>
              <c:numCache>
                <c:formatCode>#,##0.00_ ;[Red]\-#,##0.00\ </c:formatCode>
                <c:ptCount val="7"/>
                <c:pt idx="0">
                  <c:v>322956422.51000005</c:v>
                </c:pt>
                <c:pt idx="1">
                  <c:v>119233342.58000021</c:v>
                </c:pt>
                <c:pt idx="2">
                  <c:v>638171.98</c:v>
                </c:pt>
                <c:pt idx="3">
                  <c:v>21686472.699999999</c:v>
                </c:pt>
                <c:pt idx="4">
                  <c:v>300766686.26999998</c:v>
                </c:pt>
                <c:pt idx="5">
                  <c:v>3559542.23</c:v>
                </c:pt>
                <c:pt idx="6">
                  <c:v>827471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C9-4FC6-88AE-9C04E4781D99}"/>
            </c:ext>
          </c:extLst>
        </c:ser>
        <c:ser>
          <c:idx val="1"/>
          <c:order val="1"/>
          <c:tx>
            <c:strRef>
              <c:f>GASTOS!$D$83</c:f>
              <c:strCache>
                <c:ptCount val="1"/>
                <c:pt idx="0">
                  <c:v>b. OBLIGACIONS RECONEGUDES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GASTOS!$B$84:$B$90</c:f>
              <c:strCache>
                <c:ptCount val="7"/>
                <c:pt idx="0">
                  <c:v>Total Cap. 1 </c:v>
                </c:pt>
                <c:pt idx="1">
                  <c:v>Total Cap. 2 </c:v>
                </c:pt>
                <c:pt idx="2">
                  <c:v>Total Cap. 3</c:v>
                </c:pt>
                <c:pt idx="3">
                  <c:v>Total Cap. 4 </c:v>
                </c:pt>
                <c:pt idx="4">
                  <c:v>Total Cap. 6 </c:v>
                </c:pt>
                <c:pt idx="5">
                  <c:v>Total Cap. 7</c:v>
                </c:pt>
                <c:pt idx="6">
                  <c:v>Total Cap. 9</c:v>
                </c:pt>
              </c:strCache>
            </c:strRef>
          </c:cat>
          <c:val>
            <c:numRef>
              <c:f>GASTOS!$D$84:$D$90</c:f>
              <c:numCache>
                <c:formatCode>#,##0.00_ ;[Red]\-#,##0.00\ </c:formatCode>
                <c:ptCount val="7"/>
                <c:pt idx="0">
                  <c:v>235256007.60001498</c:v>
                </c:pt>
                <c:pt idx="1">
                  <c:v>48423876.13000004</c:v>
                </c:pt>
                <c:pt idx="2">
                  <c:v>142621.33000000002</c:v>
                </c:pt>
                <c:pt idx="3">
                  <c:v>4831062.63</c:v>
                </c:pt>
                <c:pt idx="4">
                  <c:v>73685296.049999878</c:v>
                </c:pt>
                <c:pt idx="5">
                  <c:v>801362.21</c:v>
                </c:pt>
                <c:pt idx="6">
                  <c:v>639126.29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C9-4FC6-88AE-9C04E4781D99}"/>
            </c:ext>
          </c:extLst>
        </c:ser>
        <c:ser>
          <c:idx val="2"/>
          <c:order val="2"/>
          <c:tx>
            <c:strRef>
              <c:f>GASTOS!$E$83</c:f>
              <c:strCache>
                <c:ptCount val="1"/>
                <c:pt idx="0">
                  <c:v>c. PAGAMENTS REALITZATS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GASTOS!$B$84:$B$90</c:f>
              <c:strCache>
                <c:ptCount val="7"/>
                <c:pt idx="0">
                  <c:v>Total Cap. 1 </c:v>
                </c:pt>
                <c:pt idx="1">
                  <c:v>Total Cap. 2 </c:v>
                </c:pt>
                <c:pt idx="2">
                  <c:v>Total Cap. 3</c:v>
                </c:pt>
                <c:pt idx="3">
                  <c:v>Total Cap. 4 </c:v>
                </c:pt>
                <c:pt idx="4">
                  <c:v>Total Cap. 6 </c:v>
                </c:pt>
                <c:pt idx="5">
                  <c:v>Total Cap. 7</c:v>
                </c:pt>
                <c:pt idx="6">
                  <c:v>Total Cap. 9</c:v>
                </c:pt>
              </c:strCache>
            </c:strRef>
          </c:cat>
          <c:val>
            <c:numRef>
              <c:f>GASTOS!$E$84:$E$90</c:f>
              <c:numCache>
                <c:formatCode>#,##0.00_ ;[Red]\-#,##0.00\ </c:formatCode>
                <c:ptCount val="7"/>
                <c:pt idx="0">
                  <c:v>222978017.39001635</c:v>
                </c:pt>
                <c:pt idx="1">
                  <c:v>46428231.95000004</c:v>
                </c:pt>
                <c:pt idx="2">
                  <c:v>142621.33000000002</c:v>
                </c:pt>
                <c:pt idx="3">
                  <c:v>4746426.9499999993</c:v>
                </c:pt>
                <c:pt idx="4">
                  <c:v>67847226.449999899</c:v>
                </c:pt>
                <c:pt idx="5">
                  <c:v>801362.21</c:v>
                </c:pt>
                <c:pt idx="6">
                  <c:v>639126.29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C9-4FC6-88AE-9C04E4781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524270248"/>
        <c:axId val="524280744"/>
      </c:barChart>
      <c:catAx>
        <c:axId val="524270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4280744"/>
        <c:crosses val="autoZero"/>
        <c:auto val="1"/>
        <c:lblAlgn val="ctr"/>
        <c:lblOffset val="100"/>
        <c:noMultiLvlLbl val="0"/>
      </c:catAx>
      <c:valAx>
        <c:axId val="524280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 ;[Red]\-#,##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4270248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104775</xdr:rowOff>
    </xdr:from>
    <xdr:to>
      <xdr:col>1</xdr:col>
      <xdr:colOff>2581275</xdr:colOff>
      <xdr:row>2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CE1AB5C-46AD-4F8D-A496-7BA6BCCFF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04775"/>
          <a:ext cx="1409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22275</xdr:colOff>
      <xdr:row>60</xdr:row>
      <xdr:rowOff>5479</xdr:rowOff>
    </xdr:from>
    <xdr:to>
      <xdr:col>12</xdr:col>
      <xdr:colOff>242856</xdr:colOff>
      <xdr:row>80</xdr:row>
      <xdr:rowOff>124860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204D6DD-B350-4AB9-AF20-AD6116FDFB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474046</xdr:colOff>
      <xdr:row>81</xdr:row>
      <xdr:rowOff>1342582</xdr:rowOff>
    </xdr:from>
    <xdr:to>
      <xdr:col>12</xdr:col>
      <xdr:colOff>106128</xdr:colOff>
      <xdr:row>103</xdr:row>
      <xdr:rowOff>69806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9E8ECAE-E5CE-4E59-A5C3-CF5E27242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1"/>
  <sheetViews>
    <sheetView tabSelected="1" topLeftCell="B1" zoomScale="90" zoomScaleNormal="90" zoomScaleSheetLayoutView="100" workbookViewId="0">
      <selection activeCell="K5" sqref="K5"/>
    </sheetView>
  </sheetViews>
  <sheetFormatPr baseColWidth="10" defaultColWidth="11.42578125" defaultRowHeight="12.75" x14ac:dyDescent="0.2"/>
  <cols>
    <col min="1" max="1" width="3.5703125" style="1" customWidth="1"/>
    <col min="2" max="2" width="46.7109375" style="1" bestFit="1" customWidth="1"/>
    <col min="3" max="3" width="15.5703125" style="1" customWidth="1"/>
    <col min="4" max="4" width="13.28515625" style="1" customWidth="1"/>
    <col min="5" max="5" width="16.140625" style="1" customWidth="1"/>
    <col min="6" max="6" width="9" style="1" bestFit="1" customWidth="1"/>
    <col min="7" max="7" width="13.7109375" style="1" customWidth="1"/>
    <col min="8" max="8" width="14" style="1" customWidth="1"/>
    <col min="9" max="9" width="13" style="1" customWidth="1"/>
    <col min="10" max="12" width="13.28515625" style="1" bestFit="1" customWidth="1"/>
    <col min="13" max="13" width="14.140625" style="1" bestFit="1" customWidth="1"/>
    <col min="14" max="14" width="12.42578125" style="1" bestFit="1" customWidth="1"/>
    <col min="15" max="19" width="11.42578125" style="1" customWidth="1"/>
    <col min="20" max="16384" width="11.42578125" style="1"/>
  </cols>
  <sheetData>
    <row r="1" spans="1:14" s="25" customFormat="1" x14ac:dyDescent="0.2">
      <c r="F1" s="34"/>
      <c r="J1" s="26"/>
    </row>
    <row r="2" spans="1:14" s="25" customFormat="1" x14ac:dyDescent="0.2">
      <c r="F2" s="34"/>
      <c r="J2" s="26"/>
    </row>
    <row r="3" spans="1:14" s="25" customFormat="1" x14ac:dyDescent="0.2">
      <c r="F3" s="34"/>
      <c r="J3" s="26"/>
    </row>
    <row r="4" spans="1:14" s="25" customFormat="1" ht="6" customHeight="1" x14ac:dyDescent="0.2">
      <c r="F4" s="34"/>
      <c r="J4" s="26"/>
    </row>
    <row r="5" spans="1:14" s="25" customFormat="1" ht="23.25" x14ac:dyDescent="0.35">
      <c r="C5" s="33" t="s">
        <v>70</v>
      </c>
      <c r="D5" s="33"/>
      <c r="E5" s="33"/>
      <c r="F5" s="28"/>
      <c r="G5" s="30"/>
      <c r="H5" s="30"/>
      <c r="I5" s="29"/>
      <c r="J5" s="26"/>
    </row>
    <row r="6" spans="1:14" s="25" customFormat="1" ht="23.25" x14ac:dyDescent="0.35">
      <c r="C6" s="27"/>
      <c r="D6" s="27"/>
      <c r="E6" s="32" t="s">
        <v>76</v>
      </c>
      <c r="F6" s="32"/>
      <c r="G6" s="31"/>
      <c r="H6" s="30"/>
      <c r="I6" s="29"/>
      <c r="J6" s="26"/>
    </row>
    <row r="7" spans="1:14" ht="48" x14ac:dyDescent="0.2">
      <c r="A7" s="24" t="s">
        <v>50</v>
      </c>
      <c r="B7" s="23" t="s">
        <v>49</v>
      </c>
      <c r="C7" s="18" t="s">
        <v>48</v>
      </c>
      <c r="D7" s="22" t="s">
        <v>47</v>
      </c>
      <c r="E7" s="19" t="s">
        <v>46</v>
      </c>
      <c r="F7" s="77"/>
      <c r="G7" s="78" t="s">
        <v>45</v>
      </c>
      <c r="H7" s="21" t="s">
        <v>69</v>
      </c>
      <c r="I7" s="18" t="s">
        <v>44</v>
      </c>
      <c r="J7" s="20" t="s">
        <v>43</v>
      </c>
      <c r="K7" s="19" t="s">
        <v>42</v>
      </c>
      <c r="L7" s="19" t="s">
        <v>41</v>
      </c>
      <c r="M7" s="19" t="s">
        <v>40</v>
      </c>
      <c r="N7" s="18" t="s">
        <v>77</v>
      </c>
    </row>
    <row r="8" spans="1:14" x14ac:dyDescent="0.2">
      <c r="A8" s="9" t="s">
        <v>39</v>
      </c>
      <c r="B8" s="15" t="s">
        <v>38</v>
      </c>
      <c r="C8" s="35">
        <v>265007449</v>
      </c>
      <c r="D8" s="36">
        <v>7808979.5599999987</v>
      </c>
      <c r="E8" s="35">
        <v>272816428.56000006</v>
      </c>
      <c r="F8" s="83"/>
      <c r="G8" s="36">
        <v>6505365.149999978</v>
      </c>
      <c r="H8" s="36">
        <v>264075304.5200001</v>
      </c>
      <c r="I8" s="36">
        <v>264075304.5200001</v>
      </c>
      <c r="J8" s="37">
        <v>199633047.97002125</v>
      </c>
      <c r="K8" s="38"/>
      <c r="L8" s="35">
        <v>199633047.97002125</v>
      </c>
      <c r="M8" s="38"/>
      <c r="N8" s="36">
        <f>J8-L8</f>
        <v>0</v>
      </c>
    </row>
    <row r="9" spans="1:14" x14ac:dyDescent="0.2">
      <c r="A9" s="12"/>
      <c r="B9" s="7" t="s">
        <v>37</v>
      </c>
      <c r="C9" s="39">
        <v>47059764</v>
      </c>
      <c r="D9" s="40">
        <v>3060031.19</v>
      </c>
      <c r="E9" s="39">
        <v>50119795.189999998</v>
      </c>
      <c r="F9" s="84"/>
      <c r="G9" s="40">
        <v>4760639.9500000048</v>
      </c>
      <c r="H9" s="40">
        <v>44753264.579999991</v>
      </c>
      <c r="I9" s="40">
        <v>44753264.579999991</v>
      </c>
      <c r="J9" s="41">
        <v>35622959.629993737</v>
      </c>
      <c r="K9" s="42"/>
      <c r="L9" s="39">
        <v>23344969.419995088</v>
      </c>
      <c r="M9" s="42"/>
      <c r="N9" s="40">
        <f t="shared" ref="N9:N11" si="0">J9-L9</f>
        <v>12277990.209998649</v>
      </c>
    </row>
    <row r="10" spans="1:14" x14ac:dyDescent="0.2">
      <c r="A10" s="12"/>
      <c r="B10" s="7" t="s">
        <v>36</v>
      </c>
      <c r="C10" s="39">
        <v>0</v>
      </c>
      <c r="D10" s="40">
        <v>0</v>
      </c>
      <c r="E10" s="39">
        <v>0</v>
      </c>
      <c r="F10" s="84"/>
      <c r="G10" s="40">
        <v>0</v>
      </c>
      <c r="H10" s="40">
        <v>0</v>
      </c>
      <c r="I10" s="40">
        <v>0</v>
      </c>
      <c r="J10" s="41">
        <v>0</v>
      </c>
      <c r="K10" s="42"/>
      <c r="L10" s="39">
        <v>0</v>
      </c>
      <c r="M10" s="42"/>
      <c r="N10" s="40">
        <f t="shared" si="0"/>
        <v>0</v>
      </c>
    </row>
    <row r="11" spans="1:14" x14ac:dyDescent="0.2">
      <c r="A11" s="12"/>
      <c r="B11" s="7" t="s">
        <v>35</v>
      </c>
      <c r="C11" s="39">
        <v>0</v>
      </c>
      <c r="D11" s="40">
        <v>20198.759999999998</v>
      </c>
      <c r="E11" s="43">
        <v>20198.759999999998</v>
      </c>
      <c r="F11" s="84"/>
      <c r="G11" s="44">
        <v>20198.759999999998</v>
      </c>
      <c r="H11" s="40">
        <v>0</v>
      </c>
      <c r="I11" s="40">
        <v>0</v>
      </c>
      <c r="J11" s="41">
        <v>0</v>
      </c>
      <c r="K11" s="42"/>
      <c r="L11" s="39">
        <v>0</v>
      </c>
      <c r="M11" s="42"/>
      <c r="N11" s="40">
        <f t="shared" si="0"/>
        <v>0</v>
      </c>
    </row>
    <row r="12" spans="1:14" x14ac:dyDescent="0.2">
      <c r="A12" s="14" t="s">
        <v>34</v>
      </c>
      <c r="B12" s="10"/>
      <c r="C12" s="45">
        <f>SUM(C8:C11)</f>
        <v>312067213</v>
      </c>
      <c r="D12" s="45">
        <f t="shared" ref="D12:E12" si="1">SUM(D8:D11)</f>
        <v>10889209.509999998</v>
      </c>
      <c r="E12" s="46">
        <f t="shared" si="1"/>
        <v>322956422.51000005</v>
      </c>
      <c r="F12" s="47">
        <f>+E12/$E$50</f>
        <v>0.41960357743227017</v>
      </c>
      <c r="G12" s="45">
        <f t="shared" ref="G12:I12" si="2">SUM(G8:G11)</f>
        <v>11286203.859999983</v>
      </c>
      <c r="H12" s="45">
        <f t="shared" si="2"/>
        <v>308828569.10000008</v>
      </c>
      <c r="I12" s="45">
        <f t="shared" si="2"/>
        <v>308828569.10000008</v>
      </c>
      <c r="J12" s="45">
        <f>SUM(J8:J11)</f>
        <v>235256007.60001498</v>
      </c>
      <c r="K12" s="48">
        <f>+J12/E12</f>
        <v>0.72844505079545363</v>
      </c>
      <c r="L12" s="45">
        <f>SUM(L8:L11)</f>
        <v>222978017.39001635</v>
      </c>
      <c r="M12" s="48">
        <f>+L12/J12</f>
        <v>0.94781008852758475</v>
      </c>
      <c r="N12" s="45">
        <f>SUM(N8:N11)</f>
        <v>12277990.209998649</v>
      </c>
    </row>
    <row r="13" spans="1:14" x14ac:dyDescent="0.2">
      <c r="A13" s="13" t="s">
        <v>33</v>
      </c>
      <c r="B13" s="6" t="s">
        <v>32</v>
      </c>
      <c r="C13" s="36">
        <v>0</v>
      </c>
      <c r="D13" s="40">
        <v>0</v>
      </c>
      <c r="E13" s="35">
        <v>0</v>
      </c>
      <c r="F13" s="85"/>
      <c r="G13" s="49">
        <v>0</v>
      </c>
      <c r="H13" s="40">
        <v>0</v>
      </c>
      <c r="I13" s="50">
        <v>0</v>
      </c>
      <c r="J13" s="51">
        <v>0</v>
      </c>
      <c r="K13" s="52"/>
      <c r="L13" s="53">
        <v>0</v>
      </c>
      <c r="M13" s="52"/>
      <c r="N13" s="54">
        <f t="shared" ref="N13:N16" si="3">J13-L13</f>
        <v>0</v>
      </c>
    </row>
    <row r="14" spans="1:14" x14ac:dyDescent="0.2">
      <c r="A14" s="55"/>
      <c r="B14" s="17" t="s">
        <v>31</v>
      </c>
      <c r="C14" s="41">
        <v>0</v>
      </c>
      <c r="D14" s="40">
        <v>0</v>
      </c>
      <c r="E14" s="39">
        <v>0</v>
      </c>
      <c r="F14" s="84"/>
      <c r="G14" s="40">
        <v>-250715.02</v>
      </c>
      <c r="H14" s="40">
        <v>250715.02</v>
      </c>
      <c r="I14" s="56">
        <v>250715.02</v>
      </c>
      <c r="J14" s="41">
        <v>250715.02</v>
      </c>
      <c r="K14" s="42"/>
      <c r="L14" s="39">
        <v>250715.02</v>
      </c>
      <c r="M14" s="42"/>
      <c r="N14" s="54">
        <f t="shared" si="3"/>
        <v>0</v>
      </c>
    </row>
    <row r="15" spans="1:14" x14ac:dyDescent="0.2">
      <c r="A15" s="12"/>
      <c r="B15" s="7" t="s">
        <v>30</v>
      </c>
      <c r="C15" s="39">
        <v>84645652.000000015</v>
      </c>
      <c r="D15" s="40">
        <v>31095593.329999983</v>
      </c>
      <c r="E15" s="39">
        <v>115741245.33000021</v>
      </c>
      <c r="F15" s="84"/>
      <c r="G15" s="40">
        <v>44393097.649999984</v>
      </c>
      <c r="H15" s="40">
        <v>71008546.10999985</v>
      </c>
      <c r="I15" s="40">
        <v>63661248.329999916</v>
      </c>
      <c r="J15" s="41">
        <v>45097389.700000033</v>
      </c>
      <c r="K15" s="42"/>
      <c r="L15" s="39">
        <v>43172041.790000036</v>
      </c>
      <c r="M15" s="42"/>
      <c r="N15" s="54">
        <f t="shared" si="3"/>
        <v>1925347.9099999964</v>
      </c>
    </row>
    <row r="16" spans="1:14" x14ac:dyDescent="0.2">
      <c r="A16" s="12"/>
      <c r="B16" s="16" t="s">
        <v>29</v>
      </c>
      <c r="C16" s="39">
        <v>2115559</v>
      </c>
      <c r="D16" s="44">
        <v>1376538.2499999998</v>
      </c>
      <c r="E16" s="43">
        <v>3492097.2500000005</v>
      </c>
      <c r="F16" s="84"/>
      <c r="G16" s="44">
        <v>-1674063.57</v>
      </c>
      <c r="H16" s="44">
        <v>5165320.0900000017</v>
      </c>
      <c r="I16" s="40">
        <v>4039176.6799999992</v>
      </c>
      <c r="J16" s="41">
        <v>3075771.4100000015</v>
      </c>
      <c r="K16" s="42"/>
      <c r="L16" s="39">
        <v>3005475.1400000015</v>
      </c>
      <c r="M16" s="42"/>
      <c r="N16" s="57">
        <f t="shared" si="3"/>
        <v>70296.270000000019</v>
      </c>
    </row>
    <row r="17" spans="1:14" x14ac:dyDescent="0.2">
      <c r="A17" s="5" t="s">
        <v>28</v>
      </c>
      <c r="B17" s="4"/>
      <c r="C17" s="45">
        <f>SUM(C13:C16)</f>
        <v>86761211.000000015</v>
      </c>
      <c r="D17" s="45">
        <f t="shared" ref="D17:E17" si="4">SUM(D13:D16)</f>
        <v>32472131.579999983</v>
      </c>
      <c r="E17" s="46">
        <f t="shared" si="4"/>
        <v>119233342.58000021</v>
      </c>
      <c r="F17" s="47">
        <f>+E17/$E$50</f>
        <v>0.15491482320413166</v>
      </c>
      <c r="G17" s="45">
        <f t="shared" ref="G17:I17" si="5">SUM(G13:G16)</f>
        <v>42468319.05999998</v>
      </c>
      <c r="H17" s="45">
        <f t="shared" si="5"/>
        <v>76424581.21999985</v>
      </c>
      <c r="I17" s="45">
        <f t="shared" si="5"/>
        <v>67951140.029999912</v>
      </c>
      <c r="J17" s="45">
        <f>SUM(J13:J16)</f>
        <v>48423876.13000004</v>
      </c>
      <c r="K17" s="48">
        <f>+J17/E17</f>
        <v>0.40612696987430169</v>
      </c>
      <c r="L17" s="45">
        <f>SUM(L13:L16)</f>
        <v>46428231.95000004</v>
      </c>
      <c r="M17" s="48">
        <f>+L17/J17</f>
        <v>0.95878801245397127</v>
      </c>
      <c r="N17" s="45">
        <f>SUM(N13:N16)</f>
        <v>1995644.1799999964</v>
      </c>
    </row>
    <row r="18" spans="1:14" x14ac:dyDescent="0.2">
      <c r="A18" s="13" t="s">
        <v>27</v>
      </c>
      <c r="B18" s="15" t="s">
        <v>26</v>
      </c>
      <c r="C18" s="40">
        <v>0</v>
      </c>
      <c r="D18" s="40">
        <v>0</v>
      </c>
      <c r="E18" s="40">
        <v>0</v>
      </c>
      <c r="F18" s="84"/>
      <c r="G18" s="40">
        <v>0</v>
      </c>
      <c r="H18" s="40">
        <v>0</v>
      </c>
      <c r="I18" s="40">
        <v>0</v>
      </c>
      <c r="J18" s="41">
        <v>0</v>
      </c>
      <c r="K18" s="42"/>
      <c r="L18" s="39">
        <v>0</v>
      </c>
      <c r="M18" s="42"/>
      <c r="N18" s="59">
        <f t="shared" ref="N18:N21" si="6">J18-L18</f>
        <v>0</v>
      </c>
    </row>
    <row r="19" spans="1:14" x14ac:dyDescent="0.2">
      <c r="A19" s="12"/>
      <c r="B19" s="60" t="s">
        <v>25</v>
      </c>
      <c r="C19" s="40">
        <v>21904</v>
      </c>
      <c r="D19" s="40">
        <v>404267.98</v>
      </c>
      <c r="E19" s="39">
        <v>426171.98</v>
      </c>
      <c r="F19" s="84"/>
      <c r="G19" s="40">
        <v>390609.29</v>
      </c>
      <c r="H19" s="40">
        <v>35562.69</v>
      </c>
      <c r="I19" s="40">
        <v>35562.69</v>
      </c>
      <c r="J19" s="41">
        <v>21433.890000000003</v>
      </c>
      <c r="K19" s="42"/>
      <c r="L19" s="39">
        <v>21433.890000000003</v>
      </c>
      <c r="M19" s="42"/>
      <c r="N19" s="54">
        <f t="shared" si="6"/>
        <v>0</v>
      </c>
    </row>
    <row r="20" spans="1:14" x14ac:dyDescent="0.2">
      <c r="A20" s="12"/>
      <c r="B20" s="7" t="s">
        <v>24</v>
      </c>
      <c r="C20" s="40">
        <v>212000</v>
      </c>
      <c r="D20" s="40">
        <v>-5.6843418860808015E-14</v>
      </c>
      <c r="E20" s="39">
        <v>211999.99999999997</v>
      </c>
      <c r="F20" s="84"/>
      <c r="G20" s="40">
        <v>185311.81</v>
      </c>
      <c r="H20" s="40">
        <v>26688.190000000002</v>
      </c>
      <c r="I20" s="40">
        <v>26688.190000000002</v>
      </c>
      <c r="J20" s="41">
        <v>26688.190000000002</v>
      </c>
      <c r="K20" s="42"/>
      <c r="L20" s="39">
        <v>26688.190000000002</v>
      </c>
      <c r="M20" s="42"/>
      <c r="N20" s="54">
        <f t="shared" si="6"/>
        <v>0</v>
      </c>
    </row>
    <row r="21" spans="1:14" x14ac:dyDescent="0.2">
      <c r="A21" s="8"/>
      <c r="B21" s="7" t="s">
        <v>23</v>
      </c>
      <c r="C21" s="40">
        <v>0</v>
      </c>
      <c r="D21" s="40">
        <v>0</v>
      </c>
      <c r="E21" s="43">
        <v>0</v>
      </c>
      <c r="F21" s="84"/>
      <c r="G21" s="40">
        <v>-94499.25</v>
      </c>
      <c r="H21" s="40">
        <v>94499.25</v>
      </c>
      <c r="I21" s="40">
        <v>94499.25</v>
      </c>
      <c r="J21" s="41">
        <v>94499.25</v>
      </c>
      <c r="K21" s="42"/>
      <c r="L21" s="39">
        <v>94499.25</v>
      </c>
      <c r="M21" s="42"/>
      <c r="N21" s="54">
        <f t="shared" si="6"/>
        <v>0</v>
      </c>
    </row>
    <row r="22" spans="1:14" x14ac:dyDescent="0.2">
      <c r="A22" s="5" t="s">
        <v>22</v>
      </c>
      <c r="B22" s="10"/>
      <c r="C22" s="45">
        <f>SUM(C18:C21)</f>
        <v>233904</v>
      </c>
      <c r="D22" s="45">
        <f t="shared" ref="D22:E22" si="7">SUM(D18:D21)</f>
        <v>404267.98</v>
      </c>
      <c r="E22" s="46">
        <f t="shared" si="7"/>
        <v>638171.98</v>
      </c>
      <c r="F22" s="47">
        <f>+E22/$E$50</f>
        <v>8.291497773720342E-4</v>
      </c>
      <c r="G22" s="45">
        <f t="shared" ref="G22:J22" si="8">SUM(G18:G21)</f>
        <v>481421.85</v>
      </c>
      <c r="H22" s="45">
        <f t="shared" si="8"/>
        <v>156750.13</v>
      </c>
      <c r="I22" s="45">
        <f t="shared" si="8"/>
        <v>156750.13</v>
      </c>
      <c r="J22" s="45">
        <f t="shared" si="8"/>
        <v>142621.33000000002</v>
      </c>
      <c r="K22" s="48">
        <f>+J22/E22</f>
        <v>0.22348416174586672</v>
      </c>
      <c r="L22" s="45">
        <f>SUM(L18:L21)</f>
        <v>142621.33000000002</v>
      </c>
      <c r="M22" s="48">
        <f>+L22/J22</f>
        <v>1</v>
      </c>
      <c r="N22" s="45">
        <f>SUM(N18:N21)</f>
        <v>0</v>
      </c>
    </row>
    <row r="23" spans="1:14" x14ac:dyDescent="0.2">
      <c r="A23" s="13" t="s">
        <v>21</v>
      </c>
      <c r="B23" s="7" t="s">
        <v>20</v>
      </c>
      <c r="C23" s="61">
        <v>0</v>
      </c>
      <c r="D23" s="61">
        <v>0</v>
      </c>
      <c r="E23" s="62">
        <v>0</v>
      </c>
      <c r="F23" s="86"/>
      <c r="G23" s="63">
        <v>-160000</v>
      </c>
      <c r="H23" s="61">
        <v>160000</v>
      </c>
      <c r="I23" s="40">
        <v>160000</v>
      </c>
      <c r="J23" s="41">
        <v>160000</v>
      </c>
      <c r="K23" s="64"/>
      <c r="L23" s="65">
        <v>160000</v>
      </c>
      <c r="M23" s="64"/>
      <c r="N23" s="54">
        <f t="shared" ref="N23:N26" si="9">J23-L23</f>
        <v>0</v>
      </c>
    </row>
    <row r="24" spans="1:14" x14ac:dyDescent="0.2">
      <c r="A24" s="66"/>
      <c r="B24" s="7" t="s">
        <v>19</v>
      </c>
      <c r="C24" s="40">
        <v>5000</v>
      </c>
      <c r="D24" s="40">
        <v>157547</v>
      </c>
      <c r="E24" s="39">
        <v>162547</v>
      </c>
      <c r="F24" s="84"/>
      <c r="G24" s="40">
        <v>158047</v>
      </c>
      <c r="H24" s="40">
        <v>4500</v>
      </c>
      <c r="I24" s="40">
        <v>4500</v>
      </c>
      <c r="J24" s="41">
        <v>4500</v>
      </c>
      <c r="K24" s="42"/>
      <c r="L24" s="39">
        <v>4500</v>
      </c>
      <c r="M24" s="42"/>
      <c r="N24" s="54">
        <f t="shared" si="9"/>
        <v>0</v>
      </c>
    </row>
    <row r="25" spans="1:14" x14ac:dyDescent="0.2">
      <c r="A25" s="12"/>
      <c r="B25" s="7" t="s">
        <v>18</v>
      </c>
      <c r="C25" s="40">
        <v>3755987</v>
      </c>
      <c r="D25" s="40">
        <v>17767938.699999996</v>
      </c>
      <c r="E25" s="39">
        <v>21523925.699999999</v>
      </c>
      <c r="F25" s="84"/>
      <c r="G25" s="40">
        <v>7266839.4699999997</v>
      </c>
      <c r="H25" s="40">
        <v>14257086.23</v>
      </c>
      <c r="I25" s="40">
        <v>12701262.470000001</v>
      </c>
      <c r="J25" s="41">
        <v>4499636.95</v>
      </c>
      <c r="K25" s="42"/>
      <c r="L25" s="39">
        <v>4415001.2699999996</v>
      </c>
      <c r="M25" s="42"/>
      <c r="N25" s="54">
        <f t="shared" si="9"/>
        <v>84635.680000000633</v>
      </c>
    </row>
    <row r="26" spans="1:14" x14ac:dyDescent="0.2">
      <c r="A26" s="8"/>
      <c r="B26" s="7" t="s">
        <v>17</v>
      </c>
      <c r="C26" s="40">
        <v>0</v>
      </c>
      <c r="D26" s="40">
        <v>0</v>
      </c>
      <c r="E26" s="43">
        <v>0</v>
      </c>
      <c r="F26" s="84"/>
      <c r="G26" s="44">
        <v>-166925.68</v>
      </c>
      <c r="H26" s="40">
        <v>166925.68</v>
      </c>
      <c r="I26" s="40">
        <v>166925.68</v>
      </c>
      <c r="J26" s="41">
        <v>166925.68</v>
      </c>
      <c r="K26" s="42"/>
      <c r="L26" s="39">
        <v>166925.68</v>
      </c>
      <c r="M26" s="42"/>
      <c r="N26" s="54">
        <f t="shared" si="9"/>
        <v>0</v>
      </c>
    </row>
    <row r="27" spans="1:14" x14ac:dyDescent="0.2">
      <c r="A27" s="14" t="s">
        <v>51</v>
      </c>
      <c r="B27" s="79"/>
      <c r="C27" s="45">
        <f>SUM(C23:C26)</f>
        <v>3760987</v>
      </c>
      <c r="D27" s="45">
        <f t="shared" ref="D27:E27" si="10">SUM(D23:D26)</f>
        <v>17925485.699999996</v>
      </c>
      <c r="E27" s="46">
        <f t="shared" si="10"/>
        <v>21686472.699999999</v>
      </c>
      <c r="F27" s="47">
        <f>+E27/$E$50</f>
        <v>2.8176313869483421E-2</v>
      </c>
      <c r="G27" s="45">
        <f t="shared" ref="G27:J27" si="11">SUM(G23:G26)</f>
        <v>7097960.79</v>
      </c>
      <c r="H27" s="45">
        <f t="shared" si="11"/>
        <v>14588511.91</v>
      </c>
      <c r="I27" s="45">
        <f t="shared" si="11"/>
        <v>13032688.15</v>
      </c>
      <c r="J27" s="45">
        <f t="shared" si="11"/>
        <v>4831062.63</v>
      </c>
      <c r="K27" s="48">
        <f>+J27/E27</f>
        <v>0.22276848323056245</v>
      </c>
      <c r="L27" s="45">
        <f>SUM(L23:L26)</f>
        <v>4746426.9499999993</v>
      </c>
      <c r="M27" s="48">
        <f>+L27/J27</f>
        <v>0.9824809391883208</v>
      </c>
      <c r="N27" s="45">
        <f>SUM(N23:N26)</f>
        <v>84635.680000000633</v>
      </c>
    </row>
    <row r="28" spans="1:14" x14ac:dyDescent="0.2">
      <c r="A28" s="13" t="s">
        <v>16</v>
      </c>
      <c r="B28" s="7" t="s">
        <v>75</v>
      </c>
      <c r="C28" s="39">
        <v>0</v>
      </c>
      <c r="D28" s="40">
        <v>0</v>
      </c>
      <c r="E28" s="62">
        <v>0</v>
      </c>
      <c r="F28" s="84"/>
      <c r="G28" s="40">
        <v>-1300000</v>
      </c>
      <c r="H28" s="40">
        <v>1300000</v>
      </c>
      <c r="I28" s="40">
        <v>1300000</v>
      </c>
      <c r="J28" s="41">
        <v>1300000</v>
      </c>
      <c r="K28" s="42"/>
      <c r="L28" s="39">
        <v>1300000</v>
      </c>
      <c r="M28" s="42"/>
      <c r="N28" s="54">
        <f t="shared" ref="N28:N35" si="12">J28-L28</f>
        <v>0</v>
      </c>
    </row>
    <row r="29" spans="1:14" x14ac:dyDescent="0.2">
      <c r="A29" s="8"/>
      <c r="B29" s="7" t="s">
        <v>15</v>
      </c>
      <c r="C29" s="39">
        <v>1203875</v>
      </c>
      <c r="D29" s="40">
        <v>2812600.25</v>
      </c>
      <c r="E29" s="39">
        <v>4016475.25</v>
      </c>
      <c r="F29" s="84"/>
      <c r="G29" s="40">
        <v>-2827457.8500000006</v>
      </c>
      <c r="H29" s="40">
        <v>6843933.0999999996</v>
      </c>
      <c r="I29" s="40">
        <v>6681867.4199999999</v>
      </c>
      <c r="J29" s="41">
        <v>2646883.6100000003</v>
      </c>
      <c r="K29" s="42"/>
      <c r="L29" s="39">
        <v>2595999.2999999998</v>
      </c>
      <c r="M29" s="42"/>
      <c r="N29" s="54">
        <f t="shared" si="12"/>
        <v>50884.310000000522</v>
      </c>
    </row>
    <row r="30" spans="1:14" x14ac:dyDescent="0.2">
      <c r="A30" s="12"/>
      <c r="B30" s="7" t="s">
        <v>14</v>
      </c>
      <c r="C30" s="39">
        <v>1562599</v>
      </c>
      <c r="D30" s="40">
        <v>8921994.8100000005</v>
      </c>
      <c r="E30" s="39">
        <v>10484593.810000002</v>
      </c>
      <c r="F30" s="84"/>
      <c r="G30" s="40">
        <v>6980179.5800000001</v>
      </c>
      <c r="H30" s="40">
        <v>3497567.68</v>
      </c>
      <c r="I30" s="40">
        <v>2043873.1000000003</v>
      </c>
      <c r="J30" s="41">
        <v>946928.6599999998</v>
      </c>
      <c r="K30" s="42"/>
      <c r="L30" s="39">
        <v>860316.21999999951</v>
      </c>
      <c r="M30" s="42"/>
      <c r="N30" s="54">
        <f t="shared" si="12"/>
        <v>86612.440000000293</v>
      </c>
    </row>
    <row r="31" spans="1:14" x14ac:dyDescent="0.2">
      <c r="A31" s="12"/>
      <c r="B31" s="7" t="s">
        <v>13</v>
      </c>
      <c r="C31" s="39">
        <v>1981526</v>
      </c>
      <c r="D31" s="40">
        <v>694496.92000000027</v>
      </c>
      <c r="E31" s="39">
        <v>2676022.9200000004</v>
      </c>
      <c r="F31" s="84"/>
      <c r="G31" s="40">
        <v>47077.1500000003</v>
      </c>
      <c r="H31" s="40">
        <v>2627337.9799999995</v>
      </c>
      <c r="I31" s="40">
        <v>1525796.3299999998</v>
      </c>
      <c r="J31" s="41">
        <v>854060.73999999987</v>
      </c>
      <c r="K31" s="42"/>
      <c r="L31" s="39">
        <v>814363.92</v>
      </c>
      <c r="M31" s="42"/>
      <c r="N31" s="54">
        <f t="shared" si="12"/>
        <v>39696.819999999832</v>
      </c>
    </row>
    <row r="32" spans="1:14" x14ac:dyDescent="0.2">
      <c r="A32" s="12"/>
      <c r="B32" s="7" t="s">
        <v>12</v>
      </c>
      <c r="C32" s="39">
        <v>12297713</v>
      </c>
      <c r="D32" s="40">
        <v>55162028.88000001</v>
      </c>
      <c r="E32" s="39">
        <v>67459741.88000001</v>
      </c>
      <c r="F32" s="84"/>
      <c r="G32" s="40">
        <v>41404169.359999999</v>
      </c>
      <c r="H32" s="40">
        <v>23306570.359999999</v>
      </c>
      <c r="I32" s="40">
        <v>22713559.670000002</v>
      </c>
      <c r="J32" s="41">
        <v>12937195.020000001</v>
      </c>
      <c r="K32" s="42"/>
      <c r="L32" s="39">
        <v>10984258.300000001</v>
      </c>
      <c r="M32" s="42"/>
      <c r="N32" s="54">
        <f t="shared" si="12"/>
        <v>1952936.7200000007</v>
      </c>
    </row>
    <row r="33" spans="1:14" x14ac:dyDescent="0.2">
      <c r="A33" s="12"/>
      <c r="B33" s="7" t="s">
        <v>11</v>
      </c>
      <c r="C33" s="39">
        <v>576180.00000000012</v>
      </c>
      <c r="D33" s="40">
        <v>990102.15</v>
      </c>
      <c r="E33" s="39">
        <v>1566282.1500000001</v>
      </c>
      <c r="F33" s="84"/>
      <c r="G33" s="40">
        <v>1143187.7500000002</v>
      </c>
      <c r="H33" s="40">
        <v>422542.4</v>
      </c>
      <c r="I33" s="40">
        <v>422542.4</v>
      </c>
      <c r="J33" s="41">
        <v>375550.81000000006</v>
      </c>
      <c r="K33" s="42"/>
      <c r="L33" s="39">
        <v>336820.34</v>
      </c>
      <c r="M33" s="42"/>
      <c r="N33" s="54">
        <f t="shared" si="12"/>
        <v>38730.47000000003</v>
      </c>
    </row>
    <row r="34" spans="1:14" x14ac:dyDescent="0.2">
      <c r="A34" s="12"/>
      <c r="B34" s="7" t="s">
        <v>10</v>
      </c>
      <c r="C34" s="39">
        <v>52323600</v>
      </c>
      <c r="D34" s="40">
        <v>151478345.16</v>
      </c>
      <c r="E34" s="39">
        <v>203801945.15999994</v>
      </c>
      <c r="F34" s="84"/>
      <c r="G34" s="40">
        <v>121132025.47000013</v>
      </c>
      <c r="H34" s="40">
        <v>79120511.119999811</v>
      </c>
      <c r="I34" s="40">
        <v>76314626.579999819</v>
      </c>
      <c r="J34" s="41">
        <v>51501092.889999866</v>
      </c>
      <c r="K34" s="42"/>
      <c r="L34" s="39">
        <v>47852593.689999893</v>
      </c>
      <c r="M34" s="42"/>
      <c r="N34" s="54">
        <f t="shared" si="12"/>
        <v>3648499.1999999732</v>
      </c>
    </row>
    <row r="35" spans="1:14" x14ac:dyDescent="0.2">
      <c r="A35" s="12"/>
      <c r="B35" s="7" t="s">
        <v>9</v>
      </c>
      <c r="C35" s="39">
        <v>4420000</v>
      </c>
      <c r="D35" s="40">
        <v>6341625.0999999978</v>
      </c>
      <c r="E35" s="43">
        <v>10761625.099999998</v>
      </c>
      <c r="F35" s="84"/>
      <c r="G35" s="40">
        <v>6076785.4499999974</v>
      </c>
      <c r="H35" s="40">
        <v>4684087.8400000008</v>
      </c>
      <c r="I35" s="40">
        <v>4684069.2300000004</v>
      </c>
      <c r="J35" s="41">
        <v>3123584.3200000008</v>
      </c>
      <c r="K35" s="42"/>
      <c r="L35" s="39">
        <v>3102874.68</v>
      </c>
      <c r="M35" s="42"/>
      <c r="N35" s="54">
        <f t="shared" si="12"/>
        <v>20709.640000000596</v>
      </c>
    </row>
    <row r="36" spans="1:14" x14ac:dyDescent="0.2">
      <c r="A36" s="11" t="s">
        <v>8</v>
      </c>
      <c r="B36" s="10"/>
      <c r="C36" s="45">
        <f>SUM(C28:C35)</f>
        <v>74365493</v>
      </c>
      <c r="D36" s="45">
        <f>SUM(D28:D35)</f>
        <v>226401193.27000001</v>
      </c>
      <c r="E36" s="46">
        <f>SUM(E28:E35)</f>
        <v>300766686.26999998</v>
      </c>
      <c r="F36" s="47">
        <f>+E36/$E$50</f>
        <v>0.39077339459763644</v>
      </c>
      <c r="G36" s="45">
        <f>SUM(G28:G35)</f>
        <v>172655966.91000012</v>
      </c>
      <c r="H36" s="45">
        <f>SUM(H28:H35)</f>
        <v>121802550.47999981</v>
      </c>
      <c r="I36" s="45">
        <f>SUM(I28:I35)</f>
        <v>115686334.72999983</v>
      </c>
      <c r="J36" s="45">
        <f>SUM(J28:J35)</f>
        <v>73685296.049999878</v>
      </c>
      <c r="K36" s="48">
        <f>+J36/E36</f>
        <v>0.24499154797965944</v>
      </c>
      <c r="L36" s="45">
        <f>SUM(L28:L35)</f>
        <v>67847226.449999899</v>
      </c>
      <c r="M36" s="48">
        <f>+L36/J36</f>
        <v>0.92077022265014041</v>
      </c>
      <c r="N36" s="45">
        <f>SUM(N28:N35)</f>
        <v>5838069.5999999754</v>
      </c>
    </row>
    <row r="37" spans="1:14" x14ac:dyDescent="0.2">
      <c r="A37" s="9" t="s">
        <v>7</v>
      </c>
      <c r="B37" s="7" t="s">
        <v>52</v>
      </c>
      <c r="C37" s="40">
        <v>0</v>
      </c>
      <c r="D37" s="36">
        <v>161766.5</v>
      </c>
      <c r="E37" s="35">
        <v>161766.5</v>
      </c>
      <c r="F37" s="84"/>
      <c r="G37" s="40">
        <v>398.19000000000233</v>
      </c>
      <c r="H37" s="36">
        <v>161368.31</v>
      </c>
      <c r="I37" s="36">
        <v>161368.31</v>
      </c>
      <c r="J37" s="41">
        <v>161368.31</v>
      </c>
      <c r="K37" s="42"/>
      <c r="L37" s="39">
        <v>161368.31</v>
      </c>
      <c r="M37" s="42"/>
      <c r="N37" s="54">
        <f t="shared" ref="N37:N43" si="13">J37-L37</f>
        <v>0</v>
      </c>
    </row>
    <row r="38" spans="1:14" x14ac:dyDescent="0.2">
      <c r="A38" s="8"/>
      <c r="B38" s="7" t="s">
        <v>6</v>
      </c>
      <c r="C38" s="40">
        <v>1970000</v>
      </c>
      <c r="D38" s="40">
        <v>201309.91999999998</v>
      </c>
      <c r="E38" s="39">
        <v>2171309.92</v>
      </c>
      <c r="F38" s="84"/>
      <c r="G38" s="40">
        <v>2136309.92</v>
      </c>
      <c r="H38" s="40">
        <v>35000</v>
      </c>
      <c r="I38" s="40">
        <v>35000</v>
      </c>
      <c r="J38" s="41">
        <v>35000</v>
      </c>
      <c r="K38" s="42"/>
      <c r="L38" s="39">
        <v>35000</v>
      </c>
      <c r="M38" s="42"/>
      <c r="N38" s="54">
        <f t="shared" si="13"/>
        <v>0</v>
      </c>
    </row>
    <row r="39" spans="1:14" x14ac:dyDescent="0.2">
      <c r="A39" s="8"/>
      <c r="B39" s="7" t="s">
        <v>53</v>
      </c>
      <c r="C39" s="40">
        <v>0</v>
      </c>
      <c r="D39" s="40">
        <v>0</v>
      </c>
      <c r="E39" s="39">
        <v>0</v>
      </c>
      <c r="F39" s="84"/>
      <c r="G39" s="40">
        <v>0</v>
      </c>
      <c r="H39" s="40">
        <v>0</v>
      </c>
      <c r="I39" s="40">
        <v>0</v>
      </c>
      <c r="J39" s="41">
        <v>0</v>
      </c>
      <c r="K39" s="42"/>
      <c r="L39" s="39">
        <v>0</v>
      </c>
      <c r="M39" s="42"/>
      <c r="N39" s="54">
        <f t="shared" si="13"/>
        <v>0</v>
      </c>
    </row>
    <row r="40" spans="1:14" x14ac:dyDescent="0.2">
      <c r="A40" s="8"/>
      <c r="B40" s="7" t="s">
        <v>54</v>
      </c>
      <c r="C40" s="40">
        <v>0</v>
      </c>
      <c r="D40" s="40">
        <v>0</v>
      </c>
      <c r="E40" s="39">
        <v>0</v>
      </c>
      <c r="F40" s="84"/>
      <c r="G40" s="40">
        <v>0</v>
      </c>
      <c r="H40" s="40">
        <v>0</v>
      </c>
      <c r="I40" s="40">
        <v>0</v>
      </c>
      <c r="J40" s="41">
        <v>0</v>
      </c>
      <c r="K40" s="42"/>
      <c r="L40" s="39">
        <v>0</v>
      </c>
      <c r="M40" s="42"/>
      <c r="N40" s="54">
        <f t="shared" si="13"/>
        <v>0</v>
      </c>
    </row>
    <row r="41" spans="1:14" x14ac:dyDescent="0.2">
      <c r="A41" s="8"/>
      <c r="B41" s="7" t="s">
        <v>55</v>
      </c>
      <c r="C41" s="40">
        <v>0</v>
      </c>
      <c r="D41" s="40">
        <v>0</v>
      </c>
      <c r="E41" s="39">
        <v>0</v>
      </c>
      <c r="F41" s="84"/>
      <c r="G41" s="40">
        <v>-14353.2</v>
      </c>
      <c r="H41" s="40">
        <v>14353.2</v>
      </c>
      <c r="I41" s="40">
        <v>14353.2</v>
      </c>
      <c r="J41" s="41">
        <v>14353.2</v>
      </c>
      <c r="K41" s="42"/>
      <c r="L41" s="39">
        <v>14353.2</v>
      </c>
      <c r="M41" s="42"/>
      <c r="N41" s="54">
        <f t="shared" si="13"/>
        <v>0</v>
      </c>
    </row>
    <row r="42" spans="1:14" x14ac:dyDescent="0.2">
      <c r="A42" s="8"/>
      <c r="B42" s="7" t="s">
        <v>5</v>
      </c>
      <c r="C42" s="40">
        <v>250000</v>
      </c>
      <c r="D42" s="40">
        <v>581251.11</v>
      </c>
      <c r="E42" s="39">
        <v>831251.11</v>
      </c>
      <c r="F42" s="84"/>
      <c r="G42" s="40">
        <v>474658.73</v>
      </c>
      <c r="H42" s="40">
        <v>356592.38</v>
      </c>
      <c r="I42" s="40">
        <v>189723.9</v>
      </c>
      <c r="J42" s="41">
        <v>175923.9</v>
      </c>
      <c r="K42" s="42"/>
      <c r="L42" s="39">
        <v>175923.9</v>
      </c>
      <c r="M42" s="42"/>
      <c r="N42" s="54">
        <f t="shared" si="13"/>
        <v>0</v>
      </c>
    </row>
    <row r="43" spans="1:14" x14ac:dyDescent="0.2">
      <c r="A43" s="8"/>
      <c r="B43" s="7" t="s">
        <v>4</v>
      </c>
      <c r="C43" s="40">
        <v>0</v>
      </c>
      <c r="D43" s="40">
        <v>395214.7</v>
      </c>
      <c r="E43" s="39">
        <v>395214.7</v>
      </c>
      <c r="F43" s="84"/>
      <c r="G43" s="40">
        <v>-28002.100000000006</v>
      </c>
      <c r="H43" s="44">
        <v>423216.8</v>
      </c>
      <c r="I43" s="40">
        <v>423216.8</v>
      </c>
      <c r="J43" s="41">
        <v>414716.8</v>
      </c>
      <c r="K43" s="42"/>
      <c r="L43" s="39">
        <v>414716.8</v>
      </c>
      <c r="M43" s="42"/>
      <c r="N43" s="54">
        <f t="shared" si="13"/>
        <v>0</v>
      </c>
    </row>
    <row r="44" spans="1:14" x14ac:dyDescent="0.2">
      <c r="A44" s="14" t="s">
        <v>56</v>
      </c>
      <c r="B44" s="80"/>
      <c r="C44" s="45">
        <f>SUM(C37:C43)</f>
        <v>2220000</v>
      </c>
      <c r="D44" s="45">
        <f t="shared" ref="D44:E44" si="14">SUM(D37:D43)</f>
        <v>1339542.23</v>
      </c>
      <c r="E44" s="46">
        <f t="shared" si="14"/>
        <v>3559542.23</v>
      </c>
      <c r="F44" s="47">
        <f>+E44/$E$50</f>
        <v>4.6247621958439072E-3</v>
      </c>
      <c r="G44" s="45">
        <f t="shared" ref="G44:J44" si="15">SUM(G37:G43)</f>
        <v>2569011.5399999996</v>
      </c>
      <c r="H44" s="45">
        <f t="shared" si="15"/>
        <v>990530.69</v>
      </c>
      <c r="I44" s="45">
        <f t="shared" si="15"/>
        <v>823662.21</v>
      </c>
      <c r="J44" s="45">
        <f t="shared" si="15"/>
        <v>801362.21</v>
      </c>
      <c r="K44" s="48">
        <f>+J44/E44</f>
        <v>0.2251306932801862</v>
      </c>
      <c r="L44" s="45">
        <f>SUM(L37:L43)</f>
        <v>801362.21</v>
      </c>
      <c r="M44" s="48">
        <f>L44/J44</f>
        <v>1</v>
      </c>
      <c r="N44" s="45">
        <f>SUM(N37:N43)</f>
        <v>0</v>
      </c>
    </row>
    <row r="45" spans="1:14" x14ac:dyDescent="0.2">
      <c r="A45" s="81" t="s">
        <v>71</v>
      </c>
      <c r="B45" s="87" t="s">
        <v>72</v>
      </c>
      <c r="C45" s="40">
        <v>0</v>
      </c>
      <c r="D45" s="40">
        <v>2217.39</v>
      </c>
      <c r="E45" s="39">
        <v>2217.39</v>
      </c>
      <c r="F45" s="84"/>
      <c r="G45" s="40">
        <v>0</v>
      </c>
      <c r="H45" s="40">
        <v>2217.39</v>
      </c>
      <c r="I45" s="40">
        <v>2217.39</v>
      </c>
      <c r="J45" s="41">
        <v>2217.39</v>
      </c>
      <c r="K45" s="42"/>
      <c r="L45" s="39">
        <v>2217.39</v>
      </c>
      <c r="M45" s="42"/>
      <c r="N45" s="54">
        <f>J45-L45</f>
        <v>0</v>
      </c>
    </row>
    <row r="46" spans="1:14" x14ac:dyDescent="0.2">
      <c r="A46" s="14" t="s">
        <v>73</v>
      </c>
      <c r="B46" s="80"/>
      <c r="C46" s="45">
        <f>SUM(C45)</f>
        <v>0</v>
      </c>
      <c r="D46" s="45">
        <f t="shared" ref="D46:E46" si="16">SUM(D45)</f>
        <v>2217.39</v>
      </c>
      <c r="E46" s="46">
        <f t="shared" si="16"/>
        <v>2217.39</v>
      </c>
      <c r="F46" s="47">
        <f>+E46/$E$50</f>
        <v>2.8809607479898677E-6</v>
      </c>
      <c r="G46" s="45">
        <f t="shared" ref="G46:J46" si="17">SUM(G45)</f>
        <v>0</v>
      </c>
      <c r="H46" s="45">
        <f t="shared" si="17"/>
        <v>2217.39</v>
      </c>
      <c r="I46" s="45">
        <f t="shared" si="17"/>
        <v>2217.39</v>
      </c>
      <c r="J46" s="45">
        <f t="shared" si="17"/>
        <v>2217.39</v>
      </c>
      <c r="K46" s="48">
        <f>+J46/E46</f>
        <v>1</v>
      </c>
      <c r="L46" s="45">
        <f>SUM(L45)</f>
        <v>2217.39</v>
      </c>
      <c r="M46" s="48">
        <f>L46/J46</f>
        <v>1</v>
      </c>
      <c r="N46" s="45">
        <f>SUM(N45)</f>
        <v>0</v>
      </c>
    </row>
    <row r="47" spans="1:14" x14ac:dyDescent="0.2">
      <c r="A47" s="82" t="s">
        <v>3</v>
      </c>
      <c r="B47" s="17" t="s">
        <v>57</v>
      </c>
      <c r="C47" s="40">
        <v>0</v>
      </c>
      <c r="D47" s="54">
        <v>0</v>
      </c>
      <c r="E47" s="39">
        <v>0</v>
      </c>
      <c r="F47" s="84"/>
      <c r="G47" s="40">
        <v>0</v>
      </c>
      <c r="H47" s="54">
        <v>0</v>
      </c>
      <c r="I47" s="40">
        <v>0</v>
      </c>
      <c r="J47" s="41">
        <v>0</v>
      </c>
      <c r="K47" s="42"/>
      <c r="L47" s="39">
        <v>0</v>
      </c>
      <c r="M47" s="42"/>
      <c r="N47" s="54">
        <f t="shared" ref="N47:N48" si="18">J47-L47</f>
        <v>0</v>
      </c>
    </row>
    <row r="48" spans="1:14" x14ac:dyDescent="0.2">
      <c r="A48" s="8"/>
      <c r="B48" s="7" t="s">
        <v>2</v>
      </c>
      <c r="C48" s="40">
        <v>827471</v>
      </c>
      <c r="D48" s="54">
        <v>0</v>
      </c>
      <c r="E48" s="70">
        <v>827471</v>
      </c>
      <c r="F48" s="88"/>
      <c r="G48" s="40">
        <v>188344.71000000002</v>
      </c>
      <c r="H48" s="54">
        <v>639126.29</v>
      </c>
      <c r="I48" s="40">
        <v>639126.29</v>
      </c>
      <c r="J48" s="41">
        <v>639126.29</v>
      </c>
      <c r="K48" s="42"/>
      <c r="L48" s="39">
        <v>639126.29</v>
      </c>
      <c r="M48" s="42"/>
      <c r="N48" s="54">
        <f t="shared" si="18"/>
        <v>0</v>
      </c>
    </row>
    <row r="49" spans="1:14" x14ac:dyDescent="0.2">
      <c r="A49" s="5" t="s">
        <v>1</v>
      </c>
      <c r="B49" s="4"/>
      <c r="C49" s="58">
        <f>SUM(C47:C48)</f>
        <v>827471</v>
      </c>
      <c r="D49" s="58">
        <f t="shared" ref="D49:E49" si="19">SUM(D47:D48)</f>
        <v>0</v>
      </c>
      <c r="E49" s="67">
        <f t="shared" si="19"/>
        <v>827471</v>
      </c>
      <c r="F49" s="89">
        <f>+E49/$E$50</f>
        <v>1.0750979625144535E-3</v>
      </c>
      <c r="G49" s="58">
        <f t="shared" ref="G49:J49" si="20">SUM(G47:G48)</f>
        <v>188344.71000000002</v>
      </c>
      <c r="H49" s="58">
        <f t="shared" si="20"/>
        <v>639126.29</v>
      </c>
      <c r="I49" s="58">
        <f t="shared" si="20"/>
        <v>639126.29</v>
      </c>
      <c r="J49" s="58">
        <f t="shared" si="20"/>
        <v>639126.29</v>
      </c>
      <c r="K49" s="48">
        <f>+J49/E49</f>
        <v>0.77238512286231187</v>
      </c>
      <c r="L49" s="58">
        <f>SUM(L47:L48)</f>
        <v>639126.29</v>
      </c>
      <c r="M49" s="68">
        <f>J49/L49</f>
        <v>1</v>
      </c>
      <c r="N49" s="58">
        <f>SUM(N47:N48)</f>
        <v>0</v>
      </c>
    </row>
    <row r="50" spans="1:14" x14ac:dyDescent="0.2">
      <c r="A50" s="3" t="s">
        <v>0</v>
      </c>
      <c r="B50" s="2"/>
      <c r="C50" s="58">
        <f>C12+C17+C22+C27+C36+C44+C46+C49</f>
        <v>480236279</v>
      </c>
      <c r="D50" s="58">
        <f>D12+D17+D22+D27+D36+D44+D46+D49</f>
        <v>289434047.65999997</v>
      </c>
      <c r="E50" s="67">
        <f>E12+E17+E22+E27+E36+E44+E46+E49</f>
        <v>769670326.66000021</v>
      </c>
      <c r="F50" s="89">
        <f>SUM(F7:F49)</f>
        <v>1</v>
      </c>
      <c r="G50" s="58">
        <f>G12+G17+G22+G27+G36+G44+G46+G49</f>
        <v>236747228.72000009</v>
      </c>
      <c r="H50" s="58">
        <f>H12+H17+H22+H27+H36+H44+H46+H49</f>
        <v>523432837.2099998</v>
      </c>
      <c r="I50" s="58">
        <f>I12+I17+I22+I27+I36+I44+I46+I49</f>
        <v>507120488.02999979</v>
      </c>
      <c r="J50" s="58">
        <f>J12+J17+J22+J27+J36+J44+J46+J49</f>
        <v>363781569.6300149</v>
      </c>
      <c r="K50" s="48">
        <f>+J50/E50</f>
        <v>0.47264595896356343</v>
      </c>
      <c r="L50" s="58">
        <f>L12+L17+L22+L27+L36+L44+L46+L49</f>
        <v>343585229.96001625</v>
      </c>
      <c r="M50" s="69">
        <f>+L50/J50</f>
        <v>0.94448223506611562</v>
      </c>
      <c r="N50" s="58">
        <f>N12+N17+N22+N27+N36+N44+N46+N49</f>
        <v>20196339.66999862</v>
      </c>
    </row>
    <row r="62" spans="1:14" x14ac:dyDescent="0.2">
      <c r="B62" s="24" t="s">
        <v>50</v>
      </c>
      <c r="C62" s="18" t="s">
        <v>58</v>
      </c>
    </row>
    <row r="63" spans="1:14" x14ac:dyDescent="0.2">
      <c r="B63" s="71" t="s">
        <v>34</v>
      </c>
      <c r="C63" s="45">
        <f>E12</f>
        <v>322956422.51000005</v>
      </c>
      <c r="D63" s="72">
        <f>F12</f>
        <v>0.41960357743227017</v>
      </c>
    </row>
    <row r="64" spans="1:14" x14ac:dyDescent="0.2">
      <c r="B64" s="71" t="s">
        <v>28</v>
      </c>
      <c r="C64" s="45">
        <f>E17</f>
        <v>119233342.58000021</v>
      </c>
      <c r="D64" s="72">
        <f>F17</f>
        <v>0.15491482320413166</v>
      </c>
      <c r="E64" s="73"/>
      <c r="F64" s="73"/>
    </row>
    <row r="65" spans="2:9" x14ac:dyDescent="0.2">
      <c r="B65" s="71" t="s">
        <v>22</v>
      </c>
      <c r="C65" s="45">
        <f>E22</f>
        <v>638171.98</v>
      </c>
      <c r="D65" s="72">
        <f>F22</f>
        <v>8.291497773720342E-4</v>
      </c>
      <c r="E65" s="73"/>
      <c r="F65" s="73"/>
    </row>
    <row r="66" spans="2:9" x14ac:dyDescent="0.2">
      <c r="B66" s="71" t="s">
        <v>51</v>
      </c>
      <c r="C66" s="45">
        <f>E27</f>
        <v>21686472.699999999</v>
      </c>
      <c r="D66" s="72">
        <f>F27</f>
        <v>2.8176313869483421E-2</v>
      </c>
      <c r="E66" s="73"/>
      <c r="F66" s="73"/>
    </row>
    <row r="67" spans="2:9" x14ac:dyDescent="0.2">
      <c r="B67" s="71" t="s">
        <v>8</v>
      </c>
      <c r="C67" s="45">
        <f>E36</f>
        <v>300766686.26999998</v>
      </c>
      <c r="D67" s="72">
        <f>F35</f>
        <v>0</v>
      </c>
      <c r="E67" s="73"/>
      <c r="F67" s="73"/>
    </row>
    <row r="68" spans="2:9" x14ac:dyDescent="0.2">
      <c r="B68" s="71" t="s">
        <v>56</v>
      </c>
      <c r="C68" s="45">
        <f>E44</f>
        <v>3559542.23</v>
      </c>
      <c r="D68" s="72">
        <f>F43</f>
        <v>0</v>
      </c>
      <c r="E68" s="73"/>
      <c r="F68" s="73"/>
    </row>
    <row r="69" spans="2:9" x14ac:dyDescent="0.2">
      <c r="B69" s="71" t="s">
        <v>74</v>
      </c>
      <c r="C69" s="45">
        <f>E46</f>
        <v>2217.39</v>
      </c>
      <c r="D69" s="72">
        <f>F45</f>
        <v>0</v>
      </c>
      <c r="E69" s="73"/>
      <c r="F69" s="73"/>
    </row>
    <row r="70" spans="2:9" x14ac:dyDescent="0.2">
      <c r="B70" s="71" t="s">
        <v>1</v>
      </c>
      <c r="C70" s="45">
        <f>E49</f>
        <v>827471</v>
      </c>
      <c r="D70" s="72">
        <f>F48</f>
        <v>0</v>
      </c>
      <c r="E70" s="73"/>
      <c r="F70" s="73"/>
    </row>
    <row r="71" spans="2:9" x14ac:dyDescent="0.2">
      <c r="B71" s="74" t="s">
        <v>0</v>
      </c>
      <c r="C71" s="75">
        <f>SUM(C63:C70)</f>
        <v>769670326.66000021</v>
      </c>
      <c r="D71" s="76">
        <v>1.0000000000000002</v>
      </c>
      <c r="E71" s="73"/>
      <c r="F71" s="73"/>
    </row>
    <row r="72" spans="2:9" x14ac:dyDescent="0.2">
      <c r="B72" s="73"/>
      <c r="C72" s="73"/>
      <c r="D72" s="73"/>
      <c r="E72" s="73"/>
      <c r="F72" s="73"/>
      <c r="G72" s="73"/>
      <c r="H72" s="73"/>
      <c r="I72" s="73"/>
    </row>
    <row r="73" spans="2:9" x14ac:dyDescent="0.2">
      <c r="B73" s="73"/>
      <c r="C73" s="73"/>
      <c r="D73" s="73"/>
      <c r="E73" s="73"/>
      <c r="F73" s="73"/>
      <c r="G73" s="73"/>
      <c r="H73" s="73"/>
      <c r="I73" s="73"/>
    </row>
    <row r="74" spans="2:9" x14ac:dyDescent="0.2">
      <c r="B74" s="73"/>
      <c r="C74" s="73"/>
      <c r="D74" s="73"/>
      <c r="E74" s="73"/>
      <c r="F74" s="73"/>
      <c r="G74" s="73"/>
      <c r="H74" s="73"/>
      <c r="I74" s="73"/>
    </row>
    <row r="75" spans="2:9" x14ac:dyDescent="0.2">
      <c r="B75" s="73"/>
      <c r="C75" s="73"/>
      <c r="D75" s="73"/>
      <c r="E75" s="73"/>
      <c r="F75" s="73"/>
      <c r="G75" s="73"/>
      <c r="H75" s="73"/>
      <c r="I75" s="73"/>
    </row>
    <row r="76" spans="2:9" x14ac:dyDescent="0.2">
      <c r="B76" s="73"/>
      <c r="C76" s="73"/>
      <c r="D76" s="73"/>
      <c r="E76" s="73"/>
      <c r="F76" s="73"/>
      <c r="G76" s="73"/>
      <c r="H76" s="73"/>
      <c r="I76" s="73"/>
    </row>
    <row r="77" spans="2:9" x14ac:dyDescent="0.2">
      <c r="B77" s="73"/>
      <c r="C77" s="73"/>
      <c r="D77" s="73"/>
      <c r="E77" s="73"/>
      <c r="F77" s="73"/>
      <c r="G77" s="73"/>
      <c r="H77" s="73"/>
      <c r="I77" s="73"/>
    </row>
    <row r="78" spans="2:9" x14ac:dyDescent="0.2">
      <c r="B78" s="73"/>
      <c r="C78" s="73"/>
      <c r="D78" s="73"/>
      <c r="E78" s="73"/>
      <c r="F78" s="73"/>
      <c r="G78" s="73"/>
      <c r="H78" s="73"/>
      <c r="I78" s="73"/>
    </row>
    <row r="79" spans="2:9" x14ac:dyDescent="0.2">
      <c r="B79" s="73"/>
      <c r="C79" s="73"/>
      <c r="D79" s="73"/>
      <c r="E79" s="73"/>
      <c r="F79" s="73"/>
      <c r="G79" s="73"/>
      <c r="H79" s="73"/>
      <c r="I79" s="73"/>
    </row>
    <row r="80" spans="2:9" x14ac:dyDescent="0.2">
      <c r="B80" s="73"/>
      <c r="C80" s="73"/>
      <c r="D80" s="73"/>
      <c r="E80" s="73"/>
      <c r="F80" s="73"/>
      <c r="G80" s="73"/>
      <c r="H80" s="73"/>
      <c r="I80" s="73"/>
    </row>
    <row r="81" spans="2:9" x14ac:dyDescent="0.2">
      <c r="B81" s="73"/>
      <c r="C81" s="73"/>
      <c r="D81" s="73"/>
      <c r="E81" s="73"/>
      <c r="F81" s="73"/>
      <c r="G81" s="73"/>
      <c r="H81" s="73"/>
      <c r="I81" s="73"/>
    </row>
    <row r="82" spans="2:9" x14ac:dyDescent="0.2">
      <c r="C82" s="73"/>
      <c r="D82" s="73"/>
      <c r="E82" s="73"/>
      <c r="F82" s="73"/>
      <c r="G82" s="73"/>
      <c r="H82" s="73"/>
      <c r="I82" s="73"/>
    </row>
    <row r="83" spans="2:9" ht="24" x14ac:dyDescent="0.2">
      <c r="B83" s="24" t="s">
        <v>50</v>
      </c>
      <c r="C83" s="18" t="s">
        <v>59</v>
      </c>
      <c r="D83" s="20" t="s">
        <v>60</v>
      </c>
      <c r="E83" s="18" t="s">
        <v>61</v>
      </c>
      <c r="F83" s="73"/>
      <c r="G83" s="73"/>
      <c r="H83" s="73"/>
      <c r="I83" s="73"/>
    </row>
    <row r="84" spans="2:9" x14ac:dyDescent="0.2">
      <c r="B84" s="71" t="s">
        <v>62</v>
      </c>
      <c r="C84" s="45">
        <f>E12</f>
        <v>322956422.51000005</v>
      </c>
      <c r="D84" s="45">
        <f>J12</f>
        <v>235256007.60001498</v>
      </c>
      <c r="E84" s="45">
        <f>L12</f>
        <v>222978017.39001635</v>
      </c>
      <c r="F84" s="73"/>
      <c r="G84" s="73"/>
      <c r="H84" s="73"/>
      <c r="I84" s="73"/>
    </row>
    <row r="85" spans="2:9" x14ac:dyDescent="0.2">
      <c r="B85" s="71" t="s">
        <v>63</v>
      </c>
      <c r="C85" s="45">
        <f>E17</f>
        <v>119233342.58000021</v>
      </c>
      <c r="D85" s="45">
        <f>J17</f>
        <v>48423876.13000004</v>
      </c>
      <c r="E85" s="45">
        <f>L17</f>
        <v>46428231.95000004</v>
      </c>
      <c r="F85" s="73"/>
      <c r="G85" s="73"/>
      <c r="H85" s="73"/>
      <c r="I85" s="73"/>
    </row>
    <row r="86" spans="2:9" x14ac:dyDescent="0.2">
      <c r="B86" s="71" t="s">
        <v>64</v>
      </c>
      <c r="C86" s="45">
        <f>E22</f>
        <v>638171.98</v>
      </c>
      <c r="D86" s="45">
        <f>J22</f>
        <v>142621.33000000002</v>
      </c>
      <c r="E86" s="45">
        <f>L22</f>
        <v>142621.33000000002</v>
      </c>
      <c r="F86" s="73"/>
      <c r="G86" s="73"/>
      <c r="H86" s="73"/>
      <c r="I86" s="73"/>
    </row>
    <row r="87" spans="2:9" x14ac:dyDescent="0.2">
      <c r="B87" s="71" t="s">
        <v>65</v>
      </c>
      <c r="C87" s="45">
        <f>E27</f>
        <v>21686472.699999999</v>
      </c>
      <c r="D87" s="45">
        <f>J27</f>
        <v>4831062.63</v>
      </c>
      <c r="E87" s="45">
        <f>L27</f>
        <v>4746426.9499999993</v>
      </c>
      <c r="F87" s="73"/>
      <c r="G87" s="73"/>
      <c r="H87" s="73"/>
      <c r="I87" s="73"/>
    </row>
    <row r="88" spans="2:9" x14ac:dyDescent="0.2">
      <c r="B88" s="71" t="s">
        <v>66</v>
      </c>
      <c r="C88" s="45">
        <f>E36</f>
        <v>300766686.26999998</v>
      </c>
      <c r="D88" s="45">
        <f>J36</f>
        <v>73685296.049999878</v>
      </c>
      <c r="E88" s="45">
        <f>L36</f>
        <v>67847226.449999899</v>
      </c>
      <c r="F88" s="73"/>
      <c r="G88" s="73"/>
      <c r="H88" s="73"/>
      <c r="I88" s="73"/>
    </row>
    <row r="89" spans="2:9" x14ac:dyDescent="0.2">
      <c r="B89" s="71" t="s">
        <v>67</v>
      </c>
      <c r="C89" s="45">
        <f>E44</f>
        <v>3559542.23</v>
      </c>
      <c r="D89" s="45">
        <f>J44</f>
        <v>801362.21</v>
      </c>
      <c r="E89" s="45">
        <f>L44</f>
        <v>801362.21</v>
      </c>
      <c r="F89" s="73"/>
      <c r="G89" s="73"/>
      <c r="H89" s="73"/>
      <c r="I89" s="73"/>
    </row>
    <row r="90" spans="2:9" x14ac:dyDescent="0.2">
      <c r="B90" s="71" t="s">
        <v>68</v>
      </c>
      <c r="C90" s="45">
        <f>E49</f>
        <v>827471</v>
      </c>
      <c r="D90" s="45">
        <f>J49</f>
        <v>639126.29</v>
      </c>
      <c r="E90" s="45">
        <f>L49</f>
        <v>639126.29</v>
      </c>
      <c r="F90" s="73"/>
      <c r="G90" s="73"/>
      <c r="H90" s="73"/>
      <c r="I90" s="73"/>
    </row>
    <row r="91" spans="2:9" x14ac:dyDescent="0.2">
      <c r="B91" s="74" t="s">
        <v>0</v>
      </c>
      <c r="C91" s="75">
        <f>SUM(C84:C90)</f>
        <v>769668109.27000022</v>
      </c>
      <c r="D91" s="75">
        <f t="shared" ref="D91:E91" si="21">SUM(D84:D90)</f>
        <v>363779352.24001491</v>
      </c>
      <c r="E91" s="75">
        <f t="shared" si="21"/>
        <v>343583012.57001626</v>
      </c>
      <c r="F91" s="73"/>
      <c r="G91" s="73"/>
      <c r="H91" s="73"/>
      <c r="I91" s="73"/>
    </row>
  </sheetData>
  <printOptions horizontalCentered="1"/>
  <pageMargins left="0.2" right="0.2" top="0.31" bottom="0.37" header="0.2" footer="0.31496062992125984"/>
  <pageSetup paperSize="9" scale="69" fitToHeight="0" orientation="landscape" r:id="rId1"/>
  <headerFooter>
    <oddHeader xml:space="preserve">&amp;R&amp;"-,Negrita"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 de Windows</cp:lastModifiedBy>
  <cp:lastPrinted>2022-05-31T10:53:33Z</cp:lastPrinted>
  <dcterms:created xsi:type="dcterms:W3CDTF">2020-06-12T09:05:04Z</dcterms:created>
  <dcterms:modified xsi:type="dcterms:W3CDTF">2024-10-24T09:05:41Z</dcterms:modified>
</cp:coreProperties>
</file>