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disco.uv.es\jortapi\contab\web\documents\Estex\"/>
    </mc:Choice>
  </mc:AlternateContent>
  <xr:revisionPtr revIDLastSave="0" documentId="13_ncr:1_{00DEFD17-AA53-4763-81DE-69B57DFCD1D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NGRESOS" sheetId="1" r:id="rId1"/>
  </sheets>
  <definedNames>
    <definedName name="_xlnm._FilterDatabase" localSheetId="0" hidden="1">INGRESOS!$A$8:$L$8</definedName>
    <definedName name="borrar">#REF!</definedName>
    <definedName name="ingresos">#REF!</definedName>
    <definedName name="RUN_Cuenta_C6660009" localSheetId="0">#REF!</definedName>
    <definedName name="RUN_Cuenta_C6660009">#REF!</definedName>
    <definedName name="RUN_FacturaAreaGesTramit1_C6660009" localSheetId="0">#REF!</definedName>
    <definedName name="RUN_FacturaAreaGesTramit1_C6660009">#REF!</definedName>
    <definedName name="RUN_FacturasDetPartida_C6660009" localSheetId="0">#REF!</definedName>
    <definedName name="RUN_FacturasDetPartida_C6660009">#REF!</definedName>
    <definedName name="RUN_OperacionsFactura_C6660009" localSheetId="0">#REF!</definedName>
    <definedName name="RUN_OperacionsFactura_C6660009">#REF!</definedName>
    <definedName name="RUN_SIT001_C6660009" localSheetId="0">#REF!</definedName>
    <definedName name="RUN_SIT001_C6660009">#REF!</definedName>
    <definedName name="RUN_SIT001_C6660009_2">#REF!</definedName>
    <definedName name="RUN_SIT003_C6660009" localSheetId="0">#REF!</definedName>
    <definedName name="RUN_SIT003_C6660009">#REF!</definedName>
    <definedName name="RUN_VINSIT001_C6660009" localSheetId="0">#REF!</definedName>
    <definedName name="RUN_VINSIT001_C666000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C55" i="1"/>
  <c r="C40" i="1" l="1"/>
  <c r="C41" i="1" s="1"/>
  <c r="C38" i="1"/>
  <c r="C35" i="1"/>
  <c r="C27" i="1"/>
  <c r="C25" i="1"/>
  <c r="H20" i="1"/>
  <c r="C20" i="1"/>
  <c r="C13" i="1"/>
  <c r="H13" i="1" l="1"/>
  <c r="F20" i="1"/>
  <c r="H38" i="1"/>
  <c r="J25" i="1"/>
  <c r="H25" i="1"/>
  <c r="J20" i="1"/>
  <c r="J35" i="1"/>
  <c r="H35" i="1"/>
  <c r="J13" i="1"/>
  <c r="J41" i="1"/>
  <c r="F40" i="1" l="1"/>
  <c r="F38" i="1"/>
  <c r="F25" i="1"/>
  <c r="F13" i="1"/>
  <c r="H41" i="1"/>
  <c r="F35" i="1"/>
  <c r="F27" i="1"/>
  <c r="E80" i="1"/>
  <c r="E79" i="1"/>
  <c r="E78" i="1"/>
  <c r="E77" i="1"/>
  <c r="E76" i="1"/>
  <c r="E75" i="1"/>
  <c r="E74" i="1"/>
  <c r="D77" i="1"/>
  <c r="D79" i="1"/>
  <c r="D78" i="1"/>
  <c r="D76" i="1"/>
  <c r="D75" i="1"/>
  <c r="C59" i="1"/>
  <c r="C58" i="1"/>
  <c r="C57" i="1"/>
  <c r="C56" i="1"/>
  <c r="F41" i="1" l="1"/>
  <c r="C78" i="1"/>
  <c r="C77" i="1"/>
  <c r="C76" i="1"/>
  <c r="C75" i="1"/>
  <c r="D80" i="1"/>
  <c r="D74" i="1"/>
  <c r="C61" i="1"/>
  <c r="C60" i="1"/>
  <c r="C74" i="1"/>
  <c r="C80" i="1" l="1"/>
  <c r="C79" i="1"/>
  <c r="C62" i="1"/>
  <c r="E81" i="1"/>
  <c r="D81" i="1"/>
  <c r="C81" i="1"/>
  <c r="D61" i="1" l="1"/>
  <c r="D60" i="1"/>
  <c r="D62" i="1"/>
  <c r="D55" i="1"/>
  <c r="D59" i="1"/>
  <c r="D58" i="1"/>
  <c r="D57" i="1"/>
  <c r="D56" i="1"/>
</calcChain>
</file>

<file path=xl/sharedStrings.xml><?xml version="1.0" encoding="utf-8"?>
<sst xmlns="http://schemas.openxmlformats.org/spreadsheetml/2006/main" count="80" uniqueCount="65">
  <si>
    <t>(*) Sense  considerar en el grau d'execució l'article 85-Romanent de tresoreria, que no pot tindre drets reconeguts en l'exercici.</t>
  </si>
  <si>
    <t>TOTAL GENERAL</t>
  </si>
  <si>
    <t>TOTAL CAP. 9  PASSIUS FINANCERS</t>
  </si>
  <si>
    <t>91   PRÉSTECS D'ENS DEL SECTOR PÚBLIC</t>
  </si>
  <si>
    <t>9</t>
  </si>
  <si>
    <t>TOTAL CAP. 8  ACTIUS FINANCERS</t>
  </si>
  <si>
    <t>85   ROMANENTS DE TRESORERIA</t>
  </si>
  <si>
    <t>8</t>
  </si>
  <si>
    <t>TOTAL CAP. 7  TRANSFERÈNCIES DE CAPITAL</t>
  </si>
  <si>
    <t>79   TRANSF. CAP. DE L'EXTERIOR</t>
  </si>
  <si>
    <t>78   TRANSF. CAP. D'INSTITUCIONS SENSE FINALITAT LUCRE</t>
  </si>
  <si>
    <t>76   TRANSF. CAP. DE CORPORACIONS LOCALS</t>
  </si>
  <si>
    <t>75  TRANSF. CAP. D'ALTRES CC. AA.</t>
  </si>
  <si>
    <t>74   TRANSF. CAP. DE L'ADMINISTRACIÓ DE LA GV</t>
  </si>
  <si>
    <t>70   TRANSF. CAP. DE L'ADMINISTRACIÓ DE L'ESTAT</t>
  </si>
  <si>
    <t>7</t>
  </si>
  <si>
    <t>66  ALIENACIÓ D'ALTRE IMMOBILITZAT MATERIAL</t>
  </si>
  <si>
    <t>6</t>
  </si>
  <si>
    <t>TOTAL CAP. 5  INGRESSOS PATRIMONIALS</t>
  </si>
  <si>
    <t>55   CONCESIONS I ALTRES PRODUCTES</t>
  </si>
  <si>
    <t>52   ALTRES RENDES</t>
  </si>
  <si>
    <t>50  INTERESSOS</t>
  </si>
  <si>
    <t>TOTAL CAP. 4  TRANSFERÈNCIES CORRENTS</t>
  </si>
  <si>
    <t>49  TRANSF. CORRENTS DE L'EXTERIOR</t>
  </si>
  <si>
    <t>48   TRANSF. CORRENTS D'INSTITUC. SENSE FINALITAT LUCRE</t>
  </si>
  <si>
    <t>45   TRANSF. CORR. D'ALTRES ENS PÚBLICS</t>
  </si>
  <si>
    <t>44   TRANSF. CORR. D'ENS TERRITORIALS</t>
  </si>
  <si>
    <t>41   TRANSF. CORR. D'ORGANISMES AUTÒNOMS</t>
  </si>
  <si>
    <t>40   TRANSF. CORRENTS DE L'ESTAT</t>
  </si>
  <si>
    <t>4</t>
  </si>
  <si>
    <t>TOTAL CAP. 3  TAXES I ALTRES INGRESSOS</t>
  </si>
  <si>
    <t>39   ALTRES INGRESSOS</t>
  </si>
  <si>
    <t>34   TAXES ACADÈMIQUES</t>
  </si>
  <si>
    <t>31   PRESTACIONS DE SERVEIS</t>
  </si>
  <si>
    <t>30   VENDA DE BÉNS</t>
  </si>
  <si>
    <t>3</t>
  </si>
  <si>
    <t>%
complim.
c / b</t>
  </si>
  <si>
    <t>RECAPTACIÓ 
NETA
c</t>
  </si>
  <si>
    <t>%
execució
b / a (*)</t>
  </si>
  <si>
    <t>DRETS RECONEGUTS NETS
b</t>
  </si>
  <si>
    <t>PRESSUPOST 
FINAL
a</t>
  </si>
  <si>
    <t>MODIFICACIONS</t>
  </si>
  <si>
    <t>PRESSUPOST 
INICIAL</t>
  </si>
  <si>
    <t>ARTICLE</t>
  </si>
  <si>
    <t>CAP</t>
  </si>
  <si>
    <t>5</t>
  </si>
  <si>
    <t>TOTAL CAP.6  ALIENACIÓ D'INVERSIONS</t>
  </si>
  <si>
    <t xml:space="preserve">77   TRANSF. CAP DE EMPRESES PRIVADES </t>
  </si>
  <si>
    <t>PRESSUPOST 
FINAL</t>
  </si>
  <si>
    <t>a. PRESSUPOST 
FINAL</t>
  </si>
  <si>
    <t>b. DRETS RECONEGUTS NETS</t>
  </si>
  <si>
    <t xml:space="preserve">c. RECAPTACIÓ NETA
</t>
  </si>
  <si>
    <t>Total Cap. 3</t>
  </si>
  <si>
    <t xml:space="preserve">Total Cap. 4 </t>
  </si>
  <si>
    <t>Total Cap. 5</t>
  </si>
  <si>
    <t xml:space="preserve">Total Cap. 6 </t>
  </si>
  <si>
    <t>Total Cap. 7</t>
  </si>
  <si>
    <t>Total Cap. 8</t>
  </si>
  <si>
    <t>Total Cap. 9</t>
  </si>
  <si>
    <t>53   DIVIDENDS</t>
  </si>
  <si>
    <t>86  ALIENACIÓ D'ACCIONS I PARTICIPACIONS EMPRESES NAC.</t>
  </si>
  <si>
    <t>-</t>
  </si>
  <si>
    <t xml:space="preserve">                                                  ESTAT D'EXECUCIÓ DEL PRESSUPOST D'INGRESSOS DE 2026</t>
  </si>
  <si>
    <t>a 30/06/2026</t>
  </si>
  <si>
    <t>DRETS PDTS. 
COBRAMENT A 
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</si>
</sst>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3" x14ac:knownFonts="1">
    <font>
      <sz val="10"/>
      <name val="MS Sans Serif"/>
      <family val="2"/>
    </font>
    <font>
      <sz val="10"/>
      <name val="MS Sans Serif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8"/>
      <name val="Calibri"/>
      <family val="2"/>
    </font>
    <font>
      <sz val="10"/>
      <name val="Calibri"/>
      <family val="2"/>
      <scheme val="minor"/>
    </font>
    <font>
      <sz val="8"/>
      <name val="Calibri"/>
      <family val="2"/>
    </font>
    <font>
      <b/>
      <sz val="9"/>
      <name val="Calibri"/>
      <family val="2"/>
      <scheme val="minor"/>
    </font>
    <font>
      <b/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rgb="FF70AD47"/>
        <bgColor rgb="FF000000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2" borderId="0" xfId="0" applyNumberFormat="1" applyFont="1" applyFill="1"/>
    <xf numFmtId="164" fontId="3" fillId="2" borderId="0" xfId="2" applyNumberFormat="1" applyFont="1" applyFill="1"/>
    <xf numFmtId="0" fontId="3" fillId="2" borderId="0" xfId="2" applyFont="1" applyFill="1"/>
    <xf numFmtId="0" fontId="3" fillId="2" borderId="0" xfId="2" applyFont="1" applyFill="1" applyAlignment="1">
      <alignment vertical="center"/>
    </xf>
    <xf numFmtId="164" fontId="4" fillId="3" borderId="1" xfId="0" applyNumberFormat="1" applyFont="1" applyFill="1" applyBorder="1"/>
    <xf numFmtId="9" fontId="4" fillId="3" borderId="2" xfId="1" applyFont="1" applyFill="1" applyBorder="1" applyAlignment="1">
      <alignment horizontal="center"/>
    </xf>
    <xf numFmtId="164" fontId="4" fillId="3" borderId="3" xfId="0" applyNumberFormat="1" applyFont="1" applyFill="1" applyBorder="1"/>
    <xf numFmtId="9" fontId="4" fillId="3" borderId="4" xfId="1" applyFont="1" applyFill="1" applyBorder="1" applyAlignment="1">
      <alignment horizontal="center"/>
    </xf>
    <xf numFmtId="164" fontId="4" fillId="3" borderId="5" xfId="0" applyNumberFormat="1" applyFont="1" applyFill="1" applyBorder="1"/>
    <xf numFmtId="164" fontId="4" fillId="3" borderId="6" xfId="0" applyNumberFormat="1" applyFont="1" applyFill="1" applyBorder="1"/>
    <xf numFmtId="164" fontId="4" fillId="3" borderId="7" xfId="0" applyNumberFormat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/>
    <xf numFmtId="164" fontId="3" fillId="3" borderId="2" xfId="0" applyNumberFormat="1" applyFont="1" applyFill="1" applyBorder="1"/>
    <xf numFmtId="164" fontId="3" fillId="3" borderId="5" xfId="0" applyNumberFormat="1" applyFont="1" applyFill="1" applyBorder="1"/>
    <xf numFmtId="0" fontId="4" fillId="3" borderId="9" xfId="2" applyFont="1" applyFill="1" applyBorder="1"/>
    <xf numFmtId="0" fontId="4" fillId="3" borderId="10" xfId="2" applyFont="1" applyFill="1" applyBorder="1"/>
    <xf numFmtId="164" fontId="3" fillId="0" borderId="11" xfId="0" applyNumberFormat="1" applyFont="1" applyBorder="1"/>
    <xf numFmtId="164" fontId="3" fillId="0" borderId="11" xfId="0" applyNumberFormat="1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164" fontId="3" fillId="0" borderId="13" xfId="0" applyNumberFormat="1" applyFont="1" applyBorder="1"/>
    <xf numFmtId="0" fontId="3" fillId="0" borderId="10" xfId="2" applyFont="1" applyBorder="1"/>
    <xf numFmtId="0" fontId="3" fillId="0" borderId="2" xfId="0" applyFont="1" applyBorder="1" applyAlignment="1">
      <alignment horizontal="center"/>
    </xf>
    <xf numFmtId="164" fontId="3" fillId="3" borderId="9" xfId="0" applyNumberFormat="1" applyFont="1" applyFill="1" applyBorder="1"/>
    <xf numFmtId="0" fontId="4" fillId="3" borderId="8" xfId="2" applyFont="1" applyFill="1" applyBorder="1"/>
    <xf numFmtId="164" fontId="3" fillId="0" borderId="12" xfId="0" applyNumberFormat="1" applyFont="1" applyBorder="1" applyAlignment="1">
      <alignment horizontal="center"/>
    </xf>
    <xf numFmtId="164" fontId="3" fillId="0" borderId="15" xfId="0" applyNumberFormat="1" applyFont="1" applyBorder="1"/>
    <xf numFmtId="0" fontId="3" fillId="0" borderId="16" xfId="0" applyFont="1" applyBorder="1" applyAlignment="1">
      <alignment horizontal="center"/>
    </xf>
    <xf numFmtId="164" fontId="3" fillId="0" borderId="10" xfId="0" applyNumberFormat="1" applyFont="1" applyBorder="1"/>
    <xf numFmtId="0" fontId="3" fillId="0" borderId="10" xfId="0" applyFont="1" applyBorder="1"/>
    <xf numFmtId="164" fontId="3" fillId="0" borderId="17" xfId="0" applyNumberFormat="1" applyFont="1" applyBorder="1"/>
    <xf numFmtId="0" fontId="3" fillId="0" borderId="11" xfId="0" applyFont="1" applyBorder="1" applyAlignment="1">
      <alignment horizontal="center"/>
    </xf>
    <xf numFmtId="0" fontId="4" fillId="3" borderId="18" xfId="0" applyFont="1" applyFill="1" applyBorder="1"/>
    <xf numFmtId="164" fontId="3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10" xfId="0" applyFont="1" applyBorder="1" applyAlignment="1">
      <alignment horizontal="left"/>
    </xf>
    <xf numFmtId="164" fontId="3" fillId="0" borderId="12" xfId="0" applyNumberFormat="1" applyFont="1" applyBorder="1"/>
    <xf numFmtId="0" fontId="3" fillId="0" borderId="10" xfId="2" applyFont="1" applyBorder="1" applyAlignment="1">
      <alignment horizontal="left"/>
    </xf>
    <xf numFmtId="0" fontId="3" fillId="0" borderId="16" xfId="0" applyFont="1" applyBorder="1"/>
    <xf numFmtId="164" fontId="3" fillId="0" borderId="20" xfId="0" applyNumberFormat="1" applyFont="1" applyBorder="1"/>
    <xf numFmtId="164" fontId="3" fillId="0" borderId="20" xfId="0" applyNumberFormat="1" applyFont="1" applyBorder="1" applyAlignment="1">
      <alignment horizontal="center"/>
    </xf>
    <xf numFmtId="164" fontId="3" fillId="0" borderId="19" xfId="0" applyNumberFormat="1" applyFont="1" applyBorder="1"/>
    <xf numFmtId="0" fontId="3" fillId="0" borderId="17" xfId="2" applyFont="1" applyBorder="1"/>
    <xf numFmtId="0" fontId="3" fillId="0" borderId="20" xfId="0" applyFont="1" applyBorder="1" applyAlignment="1">
      <alignment horizontal="center"/>
    </xf>
    <xf numFmtId="164" fontId="4" fillId="3" borderId="2" xfId="2" applyNumberFormat="1" applyFont="1" applyFill="1" applyBorder="1" applyAlignment="1">
      <alignment horizontal="center" vertical="center" wrapText="1"/>
    </xf>
    <xf numFmtId="164" fontId="4" fillId="3" borderId="9" xfId="2" applyNumberFormat="1" applyFont="1" applyFill="1" applyBorder="1" applyAlignment="1">
      <alignment horizontal="center" vertical="center" wrapText="1"/>
    </xf>
    <xf numFmtId="164" fontId="4" fillId="3" borderId="4" xfId="2" applyNumberFormat="1" applyFont="1" applyFill="1" applyBorder="1" applyAlignment="1">
      <alignment vertical="center" wrapText="1"/>
    </xf>
    <xf numFmtId="164" fontId="4" fillId="3" borderId="9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0" fontId="5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/>
    </xf>
    <xf numFmtId="0" fontId="6" fillId="0" borderId="0" xfId="2" applyFont="1" applyAlignment="1">
      <alignment horizontal="center"/>
    </xf>
    <xf numFmtId="0" fontId="7" fillId="0" borderId="0" xfId="2" applyFont="1"/>
    <xf numFmtId="0" fontId="6" fillId="0" borderId="0" xfId="2" applyFont="1"/>
    <xf numFmtId="0" fontId="3" fillId="0" borderId="10" xfId="0" quotePrefix="1" applyFont="1" applyBorder="1" applyAlignment="1">
      <alignment horizontal="center"/>
    </xf>
    <xf numFmtId="164" fontId="3" fillId="0" borderId="9" xfId="0" applyNumberFormat="1" applyFont="1" applyBorder="1"/>
    <xf numFmtId="0" fontId="8" fillId="4" borderId="2" xfId="0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9" fillId="0" borderId="0" xfId="0" applyNumberFormat="1" applyFont="1"/>
    <xf numFmtId="0" fontId="8" fillId="4" borderId="2" xfId="0" applyFont="1" applyFill="1" applyBorder="1"/>
    <xf numFmtId="164" fontId="10" fillId="4" borderId="9" xfId="0" applyNumberFormat="1" applyFont="1" applyFill="1" applyBorder="1"/>
    <xf numFmtId="164" fontId="10" fillId="4" borderId="2" xfId="0" applyNumberFormat="1" applyFont="1" applyFill="1" applyBorder="1"/>
    <xf numFmtId="0" fontId="8" fillId="5" borderId="2" xfId="0" applyFont="1" applyFill="1" applyBorder="1"/>
    <xf numFmtId="164" fontId="8" fillId="5" borderId="2" xfId="0" applyNumberFormat="1" applyFont="1" applyFill="1" applyBorder="1"/>
    <xf numFmtId="0" fontId="9" fillId="0" borderId="0" xfId="0" applyFont="1"/>
    <xf numFmtId="0" fontId="8" fillId="4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164" fontId="8" fillId="6" borderId="14" xfId="0" applyNumberFormat="1" applyFont="1" applyFill="1" applyBorder="1"/>
    <xf numFmtId="164" fontId="2" fillId="0" borderId="0" xfId="0" applyNumberFormat="1" applyFont="1"/>
    <xf numFmtId="0" fontId="4" fillId="3" borderId="2" xfId="2" applyFont="1" applyFill="1" applyBorder="1"/>
    <xf numFmtId="9" fontId="4" fillId="3" borderId="2" xfId="1" quotePrefix="1" applyFont="1" applyFill="1" applyBorder="1" applyAlignment="1">
      <alignment horizontal="center"/>
    </xf>
    <xf numFmtId="9" fontId="4" fillId="2" borderId="2" xfId="1" applyFont="1" applyFill="1" applyBorder="1" applyAlignment="1">
      <alignment horizontal="center"/>
    </xf>
    <xf numFmtId="0" fontId="3" fillId="0" borderId="20" xfId="0" quotePrefix="1" applyFont="1" applyBorder="1" applyAlignment="1">
      <alignment horizontal="center" vertical="top"/>
    </xf>
    <xf numFmtId="0" fontId="3" fillId="0" borderId="14" xfId="0" quotePrefix="1" applyFont="1" applyBorder="1" applyAlignment="1">
      <alignment horizontal="center" vertical="top"/>
    </xf>
  </cellXfs>
  <cellStyles count="3">
    <cellStyle name="Normal" xfId="0" builtinId="0"/>
    <cellStyle name="Normal 2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8263129393914423"/>
          <c:y val="3.3845150486934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709204392541329"/>
          <c:y val="0.27064909884105232"/>
          <c:w val="0.81701556283762888"/>
          <c:h val="0.64924129647329687"/>
        </c:manualLayout>
      </c:layout>
      <c:pie3DChart>
        <c:varyColors val="1"/>
        <c:ser>
          <c:idx val="0"/>
          <c:order val="0"/>
          <c:tx>
            <c:strRef>
              <c:f>INGRESOS!$C$54</c:f>
              <c:strCache>
                <c:ptCount val="1"/>
                <c:pt idx="0">
                  <c:v>PRESSUPOST 
FINAL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6E9-495D-A6AB-C69A151C3B0C}"/>
              </c:ext>
            </c:extLst>
          </c:dPt>
          <c:dPt>
            <c:idx val="1"/>
            <c:bubble3D val="0"/>
            <c:explosion val="1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6E9-495D-A6AB-C69A151C3B0C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6E9-495D-A6AB-C69A151C3B0C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6E9-495D-A6AB-C69A151C3B0C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6E9-495D-A6AB-C69A151C3B0C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6E9-495D-A6AB-C69A151C3B0C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2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6E9-495D-A6AB-C69A151C3B0C}"/>
              </c:ext>
            </c:extLst>
          </c:dPt>
          <c:dLbls>
            <c:dLbl>
              <c:idx val="1"/>
              <c:layout>
                <c:manualLayout>
                  <c:x val="-1.6790691338735196E-2"/>
                  <c:y val="3.6506467374665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E9-495D-A6AB-C69A151C3B0C}"/>
                </c:ext>
              </c:extLst>
            </c:dLbl>
            <c:dLbl>
              <c:idx val="3"/>
              <c:layout>
                <c:manualLayout>
                  <c:x val="-0.1332655598576008"/>
                  <c:y val="-0.249584208598272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E9-495D-A6AB-C69A151C3B0C}"/>
                </c:ext>
              </c:extLst>
            </c:dLbl>
            <c:dLbl>
              <c:idx val="4"/>
              <c:layout>
                <c:manualLayout>
                  <c:x val="-7.3401158063003305E-2"/>
                  <c:y val="-0.4202262740524574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E9-495D-A6AB-C69A151C3B0C}"/>
                </c:ext>
              </c:extLst>
            </c:dLbl>
            <c:dLbl>
              <c:idx val="5"/>
              <c:layout>
                <c:manualLayout>
                  <c:x val="-4.0378640434112975E-2"/>
                  <c:y val="-0.1881539711220085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E9-495D-A6AB-C69A151C3B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INGRESOS!$B$55:$B$61</c:f>
              <c:strCache>
                <c:ptCount val="7"/>
                <c:pt idx="0">
                  <c:v>TOTAL CAP. 3  TAXES I ALTRES INGRESSOS</c:v>
                </c:pt>
                <c:pt idx="1">
                  <c:v>TOTAL CAP. 4  TRANSFERÈNCIES CORRENTS</c:v>
                </c:pt>
                <c:pt idx="2">
                  <c:v>TOTAL CAP. 5  INGRESSOS PATRIMONIALS</c:v>
                </c:pt>
                <c:pt idx="3">
                  <c:v>TOTAL CAP.6  ALIENACIÓ D'INVERSIONS</c:v>
                </c:pt>
                <c:pt idx="4">
                  <c:v>TOTAL CAP. 7  TRANSFERÈNCIES DE CAPITAL</c:v>
                </c:pt>
                <c:pt idx="5">
                  <c:v>TOTAL CAP. 8  ACTIUS FINANCERS</c:v>
                </c:pt>
                <c:pt idx="6">
                  <c:v>TOTAL CAP. 9  PASSIUS FINANCERS</c:v>
                </c:pt>
              </c:strCache>
            </c:strRef>
          </c:cat>
          <c:val>
            <c:numRef>
              <c:f>INGRESOS!$C$55:$C$61</c:f>
              <c:numCache>
                <c:formatCode>#,##0.00_ ;[Red]\-#,##0.00\ </c:formatCode>
                <c:ptCount val="7"/>
                <c:pt idx="0">
                  <c:v>83671249.079999998</c:v>
                </c:pt>
                <c:pt idx="1">
                  <c:v>399087860.91000003</c:v>
                </c:pt>
                <c:pt idx="2">
                  <c:v>3132936.39</c:v>
                </c:pt>
                <c:pt idx="3">
                  <c:v>0</c:v>
                </c:pt>
                <c:pt idx="4">
                  <c:v>51932564.209999993</c:v>
                </c:pt>
                <c:pt idx="5">
                  <c:v>263833916.08000001</c:v>
                </c:pt>
                <c:pt idx="6">
                  <c:v>-10735.09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6E9-495D-A6AB-C69A151C3B0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 sz="1800" b="1" i="0" baseline="0">
                <a:effectLst/>
              </a:rPr>
              <a:t>Execució i compliment</a:t>
            </a:r>
            <a:endParaRPr lang="es-E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INGRESOS!$C$73</c:f>
              <c:strCache>
                <c:ptCount val="1"/>
                <c:pt idx="0">
                  <c:v>a. PRESSUPOST 
FINAL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INGRESOS!$B$74:$B$80</c:f>
              <c:strCache>
                <c:ptCount val="7"/>
                <c:pt idx="0">
                  <c:v>Total Cap. 3</c:v>
                </c:pt>
                <c:pt idx="1">
                  <c:v>Total Cap. 4 </c:v>
                </c:pt>
                <c:pt idx="2">
                  <c:v>Total Cap. 5</c:v>
                </c:pt>
                <c:pt idx="3">
                  <c:v>Total Cap. 6 </c:v>
                </c:pt>
                <c:pt idx="4">
                  <c:v>Total Cap. 7</c:v>
                </c:pt>
                <c:pt idx="5">
                  <c:v>Total Cap. 8</c:v>
                </c:pt>
                <c:pt idx="6">
                  <c:v>Total Cap. 9</c:v>
                </c:pt>
              </c:strCache>
            </c:strRef>
          </c:cat>
          <c:val>
            <c:numRef>
              <c:f>INGRESOS!$C$74:$C$80</c:f>
              <c:numCache>
                <c:formatCode>#,##0.00_ ;[Red]\-#,##0.00\ </c:formatCode>
                <c:ptCount val="7"/>
                <c:pt idx="0">
                  <c:v>83671249.079999998</c:v>
                </c:pt>
                <c:pt idx="1">
                  <c:v>399087860.91000003</c:v>
                </c:pt>
                <c:pt idx="2">
                  <c:v>3132936.39</c:v>
                </c:pt>
                <c:pt idx="3">
                  <c:v>0</c:v>
                </c:pt>
                <c:pt idx="4">
                  <c:v>51932564.209999993</c:v>
                </c:pt>
                <c:pt idx="5">
                  <c:v>263833916.08000001</c:v>
                </c:pt>
                <c:pt idx="6">
                  <c:v>-10735.09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C-4F65-A00B-CB75E61C00A7}"/>
            </c:ext>
          </c:extLst>
        </c:ser>
        <c:ser>
          <c:idx val="1"/>
          <c:order val="1"/>
          <c:tx>
            <c:strRef>
              <c:f>INGRESOS!$D$73</c:f>
              <c:strCache>
                <c:ptCount val="1"/>
                <c:pt idx="0">
                  <c:v>b. DRETS RECONEGUTS NETS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INGRESOS!$B$74:$B$80</c:f>
              <c:strCache>
                <c:ptCount val="7"/>
                <c:pt idx="0">
                  <c:v>Total Cap. 3</c:v>
                </c:pt>
                <c:pt idx="1">
                  <c:v>Total Cap. 4 </c:v>
                </c:pt>
                <c:pt idx="2">
                  <c:v>Total Cap. 5</c:v>
                </c:pt>
                <c:pt idx="3">
                  <c:v>Total Cap. 6 </c:v>
                </c:pt>
                <c:pt idx="4">
                  <c:v>Total Cap. 7</c:v>
                </c:pt>
                <c:pt idx="5">
                  <c:v>Total Cap. 8</c:v>
                </c:pt>
                <c:pt idx="6">
                  <c:v>Total Cap. 9</c:v>
                </c:pt>
              </c:strCache>
            </c:strRef>
          </c:cat>
          <c:val>
            <c:numRef>
              <c:f>INGRESOS!$D$74:$D$80</c:f>
              <c:numCache>
                <c:formatCode>#,##0.00_ ;[Red]\-#,##0.00\ </c:formatCode>
                <c:ptCount val="7"/>
                <c:pt idx="0">
                  <c:v>13340281.059999999</c:v>
                </c:pt>
                <c:pt idx="1">
                  <c:v>161549722.84999999</c:v>
                </c:pt>
                <c:pt idx="2">
                  <c:v>1333137.3999999999</c:v>
                </c:pt>
                <c:pt idx="3">
                  <c:v>2066.11</c:v>
                </c:pt>
                <c:pt idx="4">
                  <c:v>32175129.650000002</c:v>
                </c:pt>
                <c:pt idx="5">
                  <c:v>0</c:v>
                </c:pt>
                <c:pt idx="6">
                  <c:v>-10735.09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2C-4F65-A00B-CB75E61C00A7}"/>
            </c:ext>
          </c:extLst>
        </c:ser>
        <c:ser>
          <c:idx val="2"/>
          <c:order val="2"/>
          <c:tx>
            <c:strRef>
              <c:f>INGRESOS!$E$73</c:f>
              <c:strCache>
                <c:ptCount val="1"/>
                <c:pt idx="0">
                  <c:v>c. RECAPTACIÓ NETA
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INGRESOS!$B$74:$B$80</c:f>
              <c:strCache>
                <c:ptCount val="7"/>
                <c:pt idx="0">
                  <c:v>Total Cap. 3</c:v>
                </c:pt>
                <c:pt idx="1">
                  <c:v>Total Cap. 4 </c:v>
                </c:pt>
                <c:pt idx="2">
                  <c:v>Total Cap. 5</c:v>
                </c:pt>
                <c:pt idx="3">
                  <c:v>Total Cap. 6 </c:v>
                </c:pt>
                <c:pt idx="4">
                  <c:v>Total Cap. 7</c:v>
                </c:pt>
                <c:pt idx="5">
                  <c:v>Total Cap. 8</c:v>
                </c:pt>
                <c:pt idx="6">
                  <c:v>Total Cap. 9</c:v>
                </c:pt>
              </c:strCache>
            </c:strRef>
          </c:cat>
          <c:val>
            <c:numRef>
              <c:f>INGRESOS!$E$74:$E$80</c:f>
              <c:numCache>
                <c:formatCode>#,##0.00_ ;[Red]\-#,##0.00\ </c:formatCode>
                <c:ptCount val="7"/>
                <c:pt idx="0">
                  <c:v>10366009.289999999</c:v>
                </c:pt>
                <c:pt idx="1">
                  <c:v>55438715.679999992</c:v>
                </c:pt>
                <c:pt idx="2">
                  <c:v>964491.23</c:v>
                </c:pt>
                <c:pt idx="3">
                  <c:v>2066.11</c:v>
                </c:pt>
                <c:pt idx="4">
                  <c:v>11496837.170000006</c:v>
                </c:pt>
                <c:pt idx="5">
                  <c:v>0</c:v>
                </c:pt>
                <c:pt idx="6">
                  <c:v>-10735.09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2C-4F65-A00B-CB75E61C0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524270248"/>
        <c:axId val="524280744"/>
      </c:barChart>
      <c:catAx>
        <c:axId val="524270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280744"/>
        <c:crosses val="autoZero"/>
        <c:auto val="1"/>
        <c:lblAlgn val="ctr"/>
        <c:lblOffset val="100"/>
        <c:noMultiLvlLbl val="0"/>
      </c:catAx>
      <c:valAx>
        <c:axId val="52428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27024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13722498017917"/>
          <c:y val="0.15833857148112429"/>
          <c:w val="0.75569538260192959"/>
          <c:h val="0.112737096162796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152400</xdr:colOff>
      <xdr:row>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638478-2004-4888-99F3-97C74A726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9144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199396</xdr:colOff>
      <xdr:row>52</xdr:row>
      <xdr:rowOff>122401</xdr:rowOff>
    </xdr:from>
    <xdr:to>
      <xdr:col>12</xdr:col>
      <xdr:colOff>269045</xdr:colOff>
      <xdr:row>69</xdr:row>
      <xdr:rowOff>100263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1AC6FA-562E-49B5-A57C-79643318CC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160175</xdr:colOff>
      <xdr:row>72</xdr:row>
      <xdr:rowOff>133350</xdr:rowOff>
    </xdr:from>
    <xdr:to>
      <xdr:col>12</xdr:col>
      <xdr:colOff>491216</xdr:colOff>
      <xdr:row>91</xdr:row>
      <xdr:rowOff>10692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54D8DFC-FA1F-4E3B-994E-01D03BF83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K84"/>
  <sheetViews>
    <sheetView tabSelected="1" zoomScale="95" zoomScaleNormal="95" workbookViewId="0">
      <selection activeCell="E58" sqref="E58"/>
    </sheetView>
  </sheetViews>
  <sheetFormatPr baseColWidth="10" defaultColWidth="11.42578125" defaultRowHeight="12" x14ac:dyDescent="0.2"/>
  <cols>
    <col min="1" max="1" width="3.7109375" style="1" customWidth="1"/>
    <col min="2" max="2" width="38.28515625" style="2" customWidth="1"/>
    <col min="3" max="3" width="15.85546875" style="1" customWidth="1"/>
    <col min="4" max="4" width="16.5703125" style="1" customWidth="1"/>
    <col min="5" max="5" width="15.85546875" style="1" customWidth="1"/>
    <col min="6" max="6" width="7.5703125" style="1" customWidth="1"/>
    <col min="7" max="7" width="14.85546875" style="1" customWidth="1"/>
    <col min="8" max="8" width="9" style="1" customWidth="1"/>
    <col min="9" max="9" width="14.85546875" style="1" customWidth="1"/>
    <col min="10" max="10" width="9.28515625" style="2" customWidth="1"/>
    <col min="11" max="11" width="15.42578125" style="1" customWidth="1"/>
    <col min="12" max="12" width="11.42578125" style="1" customWidth="1"/>
    <col min="13" max="16384" width="11.42578125" style="1"/>
  </cols>
  <sheetData>
    <row r="1" spans="1:11" s="56" customFormat="1" x14ac:dyDescent="0.2">
      <c r="B1" s="57"/>
      <c r="F1" s="58"/>
      <c r="J1" s="57"/>
    </row>
    <row r="2" spans="1:11" s="56" customFormat="1" x14ac:dyDescent="0.2">
      <c r="B2" s="57"/>
      <c r="F2" s="58"/>
      <c r="J2" s="57"/>
    </row>
    <row r="3" spans="1:11" s="56" customFormat="1" x14ac:dyDescent="0.2">
      <c r="B3" s="57"/>
      <c r="F3" s="58"/>
      <c r="J3" s="57"/>
    </row>
    <row r="4" spans="1:11" s="56" customFormat="1" ht="24" customHeight="1" x14ac:dyDescent="0.2">
      <c r="B4" s="57"/>
      <c r="F4" s="58"/>
      <c r="J4" s="57"/>
    </row>
    <row r="5" spans="1:11" s="59" customFormat="1" ht="21" x14ac:dyDescent="0.35">
      <c r="B5" s="64" t="s">
        <v>62</v>
      </c>
      <c r="C5" s="64"/>
      <c r="D5" s="63"/>
      <c r="E5" s="64"/>
      <c r="F5" s="61"/>
      <c r="J5" s="60"/>
    </row>
    <row r="6" spans="1:11" s="59" customFormat="1" ht="21" x14ac:dyDescent="0.35">
      <c r="B6" s="60"/>
      <c r="C6" s="63"/>
      <c r="D6" s="63"/>
      <c r="E6" s="62" t="s">
        <v>63</v>
      </c>
      <c r="F6" s="61"/>
      <c r="J6" s="60"/>
    </row>
    <row r="7" spans="1:11" s="59" customFormat="1" ht="21" x14ac:dyDescent="0.35">
      <c r="B7" s="60"/>
      <c r="C7" s="63"/>
      <c r="D7" s="63"/>
      <c r="E7" s="62"/>
      <c r="F7" s="61"/>
      <c r="J7" s="60"/>
    </row>
    <row r="8" spans="1:11" ht="47.25" customHeight="1" x14ac:dyDescent="0.2">
      <c r="A8" s="55" t="s">
        <v>44</v>
      </c>
      <c r="B8" s="54" t="s">
        <v>43</v>
      </c>
      <c r="C8" s="51" t="s">
        <v>42</v>
      </c>
      <c r="D8" s="53" t="s">
        <v>41</v>
      </c>
      <c r="E8" s="51" t="s">
        <v>40</v>
      </c>
      <c r="F8" s="52"/>
      <c r="G8" s="51" t="s">
        <v>39</v>
      </c>
      <c r="H8" s="50" t="s">
        <v>38</v>
      </c>
      <c r="I8" s="51" t="s">
        <v>37</v>
      </c>
      <c r="J8" s="51" t="s">
        <v>36</v>
      </c>
      <c r="K8" s="50" t="s">
        <v>64</v>
      </c>
    </row>
    <row r="9" spans="1:11" x14ac:dyDescent="0.2">
      <c r="A9" s="49" t="s">
        <v>35</v>
      </c>
      <c r="B9" s="48" t="s">
        <v>34</v>
      </c>
      <c r="C9" s="45">
        <v>450000</v>
      </c>
      <c r="D9" s="22">
        <v>150.78</v>
      </c>
      <c r="E9" s="36">
        <v>450150.78</v>
      </c>
      <c r="F9" s="47"/>
      <c r="G9" s="22">
        <v>138362.99</v>
      </c>
      <c r="H9" s="45"/>
      <c r="I9" s="22">
        <f>+G9-K9</f>
        <v>138276.44999999998</v>
      </c>
      <c r="J9" s="46"/>
      <c r="K9" s="22">
        <v>86.54</v>
      </c>
    </row>
    <row r="10" spans="1:11" x14ac:dyDescent="0.2">
      <c r="A10" s="33"/>
      <c r="B10" s="27" t="s">
        <v>33</v>
      </c>
      <c r="C10" s="22">
        <v>14851971</v>
      </c>
      <c r="D10" s="22">
        <v>1771590.81</v>
      </c>
      <c r="E10" s="34">
        <v>16623561.809999999</v>
      </c>
      <c r="F10" s="42"/>
      <c r="G10" s="22">
        <v>9961998.6799999997</v>
      </c>
      <c r="H10" s="22"/>
      <c r="I10" s="22">
        <f t="shared" ref="I10:I41" si="0">+G10-K10</f>
        <v>8126052.9500000002</v>
      </c>
      <c r="J10" s="23"/>
      <c r="K10" s="22">
        <v>1835945.7299999995</v>
      </c>
    </row>
    <row r="11" spans="1:11" x14ac:dyDescent="0.2">
      <c r="A11" s="33"/>
      <c r="B11" s="27" t="s">
        <v>32</v>
      </c>
      <c r="C11" s="22">
        <v>61478242</v>
      </c>
      <c r="D11" s="22">
        <v>754334.39</v>
      </c>
      <c r="E11" s="34">
        <v>62232576.390000008</v>
      </c>
      <c r="F11" s="42"/>
      <c r="G11" s="22">
        <v>2607214.8899999997</v>
      </c>
      <c r="H11" s="22"/>
      <c r="I11" s="22">
        <f t="shared" si="0"/>
        <v>1468975.3899999997</v>
      </c>
      <c r="J11" s="23"/>
      <c r="K11" s="22">
        <v>1138239.5</v>
      </c>
    </row>
    <row r="12" spans="1:11" x14ac:dyDescent="0.2">
      <c r="A12" s="33"/>
      <c r="B12" s="27" t="s">
        <v>31</v>
      </c>
      <c r="C12" s="22">
        <v>3965000</v>
      </c>
      <c r="D12" s="22">
        <v>399960.1</v>
      </c>
      <c r="E12" s="32">
        <v>4364960.1000000006</v>
      </c>
      <c r="F12" s="42"/>
      <c r="G12" s="22">
        <v>632704.5</v>
      </c>
      <c r="H12" s="22"/>
      <c r="I12" s="22">
        <f t="shared" si="0"/>
        <v>632704.5</v>
      </c>
      <c r="J12" s="23"/>
      <c r="K12" s="22">
        <v>0</v>
      </c>
    </row>
    <row r="13" spans="1:11" x14ac:dyDescent="0.2">
      <c r="A13" s="20" t="s">
        <v>30</v>
      </c>
      <c r="B13" s="30"/>
      <c r="C13" s="18">
        <f>SUM(C9:C12)</f>
        <v>80745213</v>
      </c>
      <c r="D13" s="18">
        <v>2926036.08</v>
      </c>
      <c r="E13" s="29">
        <v>83671249.079999998</v>
      </c>
      <c r="F13" s="12">
        <f>+E13/$E$41</f>
        <v>0.10437407794149717</v>
      </c>
      <c r="G13" s="18">
        <v>13340281.059999999</v>
      </c>
      <c r="H13" s="10">
        <f>+G13/E13</f>
        <v>0.15943685802090812</v>
      </c>
      <c r="I13" s="18">
        <f t="shared" si="0"/>
        <v>10366009.289999999</v>
      </c>
      <c r="J13" s="10">
        <f>+I13/G13</f>
        <v>0.77704579411612484</v>
      </c>
      <c r="K13" s="18">
        <v>2974271.7699999996</v>
      </c>
    </row>
    <row r="14" spans="1:11" x14ac:dyDescent="0.2">
      <c r="A14" s="37" t="s">
        <v>29</v>
      </c>
      <c r="B14" s="43" t="s">
        <v>28</v>
      </c>
      <c r="C14" s="45">
        <v>0</v>
      </c>
      <c r="D14" s="22">
        <v>323249.56</v>
      </c>
      <c r="E14" s="36">
        <v>323249.56</v>
      </c>
      <c r="F14" s="31"/>
      <c r="G14" s="45">
        <v>323249.56</v>
      </c>
      <c r="H14" s="24"/>
      <c r="I14" s="22">
        <f t="shared" si="0"/>
        <v>323249.56</v>
      </c>
      <c r="J14" s="23"/>
      <c r="K14" s="22">
        <v>0</v>
      </c>
    </row>
    <row r="15" spans="1:11" x14ac:dyDescent="0.2">
      <c r="A15" s="44"/>
      <c r="B15" s="41" t="s">
        <v>27</v>
      </c>
      <c r="C15" s="22">
        <v>0</v>
      </c>
      <c r="D15" s="22">
        <v>0</v>
      </c>
      <c r="E15" s="34">
        <v>0</v>
      </c>
      <c r="F15" s="31"/>
      <c r="G15" s="22">
        <v>0</v>
      </c>
      <c r="H15" s="24"/>
      <c r="I15" s="22">
        <f t="shared" si="0"/>
        <v>0</v>
      </c>
      <c r="J15" s="23"/>
      <c r="K15" s="22">
        <v>0</v>
      </c>
    </row>
    <row r="16" spans="1:11" x14ac:dyDescent="0.2">
      <c r="A16" s="44"/>
      <c r="B16" s="43" t="s">
        <v>26</v>
      </c>
      <c r="C16" s="22">
        <v>386992201</v>
      </c>
      <c r="D16" s="22">
        <v>11400894.16</v>
      </c>
      <c r="E16" s="34">
        <v>398393095.16000003</v>
      </c>
      <c r="F16" s="31"/>
      <c r="G16" s="22">
        <v>160858186.38</v>
      </c>
      <c r="H16" s="24"/>
      <c r="I16" s="3">
        <f t="shared" si="0"/>
        <v>54799118.039999992</v>
      </c>
      <c r="J16" s="23"/>
      <c r="K16" s="22">
        <v>106059068.34</v>
      </c>
    </row>
    <row r="17" spans="1:11" x14ac:dyDescent="0.2">
      <c r="A17" s="44"/>
      <c r="B17" s="43" t="s">
        <v>25</v>
      </c>
      <c r="C17" s="22">
        <v>0</v>
      </c>
      <c r="D17" s="22">
        <v>371516.18999999994</v>
      </c>
      <c r="E17" s="34">
        <v>371516.18999999994</v>
      </c>
      <c r="F17" s="31"/>
      <c r="G17" s="22">
        <v>358362.19999999995</v>
      </c>
      <c r="H17" s="24"/>
      <c r="I17" s="3">
        <f t="shared" si="0"/>
        <v>306423.36999999994</v>
      </c>
      <c r="J17" s="23"/>
      <c r="K17" s="22">
        <v>51938.83</v>
      </c>
    </row>
    <row r="18" spans="1:11" x14ac:dyDescent="0.2">
      <c r="A18" s="44"/>
      <c r="B18" s="43" t="s">
        <v>24</v>
      </c>
      <c r="C18" s="22">
        <v>0</v>
      </c>
      <c r="D18" s="22">
        <v>0</v>
      </c>
      <c r="E18" s="34">
        <v>0</v>
      </c>
      <c r="F18" s="31"/>
      <c r="G18" s="22">
        <v>9924.7099999999991</v>
      </c>
      <c r="H18" s="24"/>
      <c r="I18" s="22">
        <f t="shared" si="0"/>
        <v>9924.7099999999991</v>
      </c>
      <c r="J18" s="23"/>
      <c r="K18" s="22">
        <v>0</v>
      </c>
    </row>
    <row r="19" spans="1:11" x14ac:dyDescent="0.2">
      <c r="A19" s="33"/>
      <c r="B19" s="41" t="s">
        <v>23</v>
      </c>
      <c r="C19" s="22">
        <v>0</v>
      </c>
      <c r="D19" s="22">
        <v>0</v>
      </c>
      <c r="E19" s="32">
        <v>0</v>
      </c>
      <c r="F19" s="31"/>
      <c r="G19" s="22"/>
      <c r="H19" s="24"/>
      <c r="I19" s="22">
        <f t="shared" si="0"/>
        <v>0</v>
      </c>
      <c r="J19" s="23"/>
      <c r="K19" s="22">
        <v>0</v>
      </c>
    </row>
    <row r="20" spans="1:11" x14ac:dyDescent="0.2">
      <c r="A20" s="20" t="s">
        <v>22</v>
      </c>
      <c r="B20" s="38"/>
      <c r="C20" s="18">
        <f>SUM(C14:C19)</f>
        <v>386992201</v>
      </c>
      <c r="D20" s="18">
        <v>12095659.91</v>
      </c>
      <c r="E20" s="29">
        <v>399087860.91000003</v>
      </c>
      <c r="F20" s="12">
        <f>+E20/$E$41</f>
        <v>0.49783441693692143</v>
      </c>
      <c r="G20" s="18">
        <v>161549722.84999999</v>
      </c>
      <c r="H20" s="10">
        <f>+G20/E20</f>
        <v>0.40479738592307557</v>
      </c>
      <c r="I20" s="18">
        <f t="shared" si="0"/>
        <v>55438715.679999992</v>
      </c>
      <c r="J20" s="10">
        <f>+I20/G20</f>
        <v>0.34316812620888998</v>
      </c>
      <c r="K20" s="18">
        <v>106111007.17</v>
      </c>
    </row>
    <row r="21" spans="1:11" x14ac:dyDescent="0.2">
      <c r="A21" s="65" t="s">
        <v>45</v>
      </c>
      <c r="B21" s="40" t="s">
        <v>21</v>
      </c>
      <c r="C21" s="22">
        <v>1900000</v>
      </c>
      <c r="D21" s="22">
        <v>0</v>
      </c>
      <c r="E21" s="36">
        <v>1900000</v>
      </c>
      <c r="F21" s="31"/>
      <c r="G21" s="22">
        <v>574783.18000000005</v>
      </c>
      <c r="H21" s="24"/>
      <c r="I21" s="22">
        <f t="shared" si="0"/>
        <v>574783.18000000005</v>
      </c>
      <c r="J21" s="23"/>
      <c r="K21" s="22">
        <v>0</v>
      </c>
    </row>
    <row r="22" spans="1:11" x14ac:dyDescent="0.2">
      <c r="A22" s="37"/>
      <c r="B22" s="27" t="s">
        <v>20</v>
      </c>
      <c r="C22" s="22">
        <v>509349</v>
      </c>
      <c r="D22" s="22">
        <v>0</v>
      </c>
      <c r="E22" s="34">
        <v>509349</v>
      </c>
      <c r="F22" s="31"/>
      <c r="G22" s="22">
        <v>182444.41999999998</v>
      </c>
      <c r="H22" s="24"/>
      <c r="I22" s="22">
        <f t="shared" si="0"/>
        <v>112667.53999999998</v>
      </c>
      <c r="J22" s="23"/>
      <c r="K22" s="22">
        <v>69776.88</v>
      </c>
    </row>
    <row r="23" spans="1:11" x14ac:dyDescent="0.2">
      <c r="A23" s="37"/>
      <c r="B23" s="27" t="s">
        <v>59</v>
      </c>
      <c r="C23" s="22">
        <v>0</v>
      </c>
      <c r="D23" s="22"/>
      <c r="E23" s="34"/>
      <c r="F23" s="31"/>
      <c r="G23" s="22"/>
      <c r="H23" s="24"/>
      <c r="I23" s="22">
        <f t="shared" si="0"/>
        <v>0</v>
      </c>
      <c r="J23" s="23"/>
      <c r="K23" s="22"/>
    </row>
    <row r="24" spans="1:11" x14ac:dyDescent="0.2">
      <c r="A24" s="33"/>
      <c r="B24" s="35" t="s">
        <v>19</v>
      </c>
      <c r="C24" s="22">
        <v>508500</v>
      </c>
      <c r="D24" s="22">
        <v>215087.39</v>
      </c>
      <c r="E24" s="32">
        <v>723587.39</v>
      </c>
      <c r="F24" s="31"/>
      <c r="G24" s="22">
        <v>575909.79999999993</v>
      </c>
      <c r="H24" s="24"/>
      <c r="I24" s="22">
        <f t="shared" si="0"/>
        <v>277040.50999999995</v>
      </c>
      <c r="J24" s="23"/>
      <c r="K24" s="22">
        <v>298869.28999999998</v>
      </c>
    </row>
    <row r="25" spans="1:11" x14ac:dyDescent="0.2">
      <c r="A25" s="20" t="s">
        <v>18</v>
      </c>
      <c r="B25" s="30"/>
      <c r="C25" s="18">
        <f>SUM(C21:C24)</f>
        <v>2917849</v>
      </c>
      <c r="D25" s="18">
        <v>215087.39</v>
      </c>
      <c r="E25" s="29">
        <v>3132936.39</v>
      </c>
      <c r="F25" s="12">
        <f>+E25/$E$41</f>
        <v>3.9081207768628277E-3</v>
      </c>
      <c r="G25" s="18">
        <v>1333137.3999999999</v>
      </c>
      <c r="H25" s="10">
        <f>+G25/E25</f>
        <v>0.42552328998929972</v>
      </c>
      <c r="I25" s="18">
        <f t="shared" si="0"/>
        <v>964491.23</v>
      </c>
      <c r="J25" s="10">
        <f>+I25/G25</f>
        <v>0.72347473711261878</v>
      </c>
      <c r="K25" s="18">
        <v>368646.17</v>
      </c>
    </row>
    <row r="26" spans="1:11" x14ac:dyDescent="0.2">
      <c r="A26" s="37" t="s">
        <v>17</v>
      </c>
      <c r="B26" s="35" t="s">
        <v>16</v>
      </c>
      <c r="C26" s="22">
        <v>0</v>
      </c>
      <c r="D26" s="22">
        <v>0</v>
      </c>
      <c r="E26" s="66">
        <v>0</v>
      </c>
      <c r="F26" s="39"/>
      <c r="G26" s="22">
        <v>2066.11</v>
      </c>
      <c r="H26" s="24"/>
      <c r="I26" s="22">
        <f t="shared" si="0"/>
        <v>2066.11</v>
      </c>
      <c r="J26" s="23"/>
      <c r="K26" s="22"/>
    </row>
    <row r="27" spans="1:11" x14ac:dyDescent="0.2">
      <c r="A27" s="17" t="s">
        <v>46</v>
      </c>
      <c r="B27" s="38"/>
      <c r="C27" s="18">
        <f>SUM(C26)</f>
        <v>0</v>
      </c>
      <c r="D27" s="18">
        <v>0</v>
      </c>
      <c r="E27" s="29">
        <v>0</v>
      </c>
      <c r="F27" s="12">
        <f>+E27/$E$41</f>
        <v>0</v>
      </c>
      <c r="G27" s="18">
        <v>2066.11</v>
      </c>
      <c r="H27" s="83" t="s">
        <v>61</v>
      </c>
      <c r="I27" s="18">
        <f t="shared" si="0"/>
        <v>2066.11</v>
      </c>
      <c r="J27" s="83" t="s">
        <v>61</v>
      </c>
      <c r="K27" s="18">
        <v>0</v>
      </c>
    </row>
    <row r="28" spans="1:11" x14ac:dyDescent="0.2">
      <c r="A28" s="37" t="s">
        <v>15</v>
      </c>
      <c r="B28" s="27" t="s">
        <v>14</v>
      </c>
      <c r="C28" s="22">
        <v>15000000</v>
      </c>
      <c r="D28" s="22">
        <v>2495988.9199999995</v>
      </c>
      <c r="E28" s="36">
        <v>17495988.919999998</v>
      </c>
      <c r="F28" s="31"/>
      <c r="G28" s="22">
        <v>9252810.2400000021</v>
      </c>
      <c r="H28" s="24"/>
      <c r="I28" s="22">
        <f t="shared" si="0"/>
        <v>9252810.2400000021</v>
      </c>
      <c r="J28" s="23"/>
      <c r="K28" s="22">
        <v>0</v>
      </c>
    </row>
    <row r="29" spans="1:11" x14ac:dyDescent="0.2">
      <c r="A29" s="33"/>
      <c r="B29" s="27" t="s">
        <v>13</v>
      </c>
      <c r="C29" s="22">
        <v>21000000</v>
      </c>
      <c r="D29" s="22">
        <v>3946800.3500000006</v>
      </c>
      <c r="E29" s="34">
        <v>24946800.350000001</v>
      </c>
      <c r="F29" s="31"/>
      <c r="G29" s="22">
        <v>19082525.07</v>
      </c>
      <c r="H29" s="24"/>
      <c r="I29" s="22">
        <f t="shared" si="0"/>
        <v>-1595767.4099999964</v>
      </c>
      <c r="J29" s="23"/>
      <c r="K29" s="22">
        <v>20678292.479999997</v>
      </c>
    </row>
    <row r="30" spans="1:11" x14ac:dyDescent="0.2">
      <c r="A30" s="33"/>
      <c r="B30" s="35" t="s">
        <v>12</v>
      </c>
      <c r="C30" s="22">
        <v>0</v>
      </c>
      <c r="D30" s="22">
        <v>21777.57</v>
      </c>
      <c r="E30" s="34">
        <v>21777.57</v>
      </c>
      <c r="F30" s="31"/>
      <c r="G30" s="22">
        <v>36130.5</v>
      </c>
      <c r="H30" s="24"/>
      <c r="I30" s="22">
        <f t="shared" si="0"/>
        <v>36130.5</v>
      </c>
      <c r="J30" s="23"/>
      <c r="K30" s="22">
        <v>0</v>
      </c>
    </row>
    <row r="31" spans="1:11" x14ac:dyDescent="0.2">
      <c r="A31" s="33"/>
      <c r="B31" s="27" t="s">
        <v>11</v>
      </c>
      <c r="C31" s="22">
        <v>0</v>
      </c>
      <c r="D31" s="22">
        <v>227503.05</v>
      </c>
      <c r="E31" s="34">
        <v>227503.05</v>
      </c>
      <c r="F31" s="31"/>
      <c r="G31" s="22">
        <v>209503.05</v>
      </c>
      <c r="H31" s="24"/>
      <c r="I31" s="22">
        <f t="shared" si="0"/>
        <v>209503.05</v>
      </c>
      <c r="J31" s="23"/>
      <c r="K31" s="22">
        <v>0</v>
      </c>
    </row>
    <row r="32" spans="1:11" x14ac:dyDescent="0.2">
      <c r="A32" s="33"/>
      <c r="B32" s="27" t="s">
        <v>47</v>
      </c>
      <c r="C32" s="22">
        <v>0</v>
      </c>
      <c r="D32" s="22">
        <v>0</v>
      </c>
      <c r="E32" s="34">
        <v>0</v>
      </c>
      <c r="F32" s="31"/>
      <c r="G32" s="22">
        <v>30000</v>
      </c>
      <c r="H32" s="24"/>
      <c r="I32" s="22">
        <f t="shared" si="0"/>
        <v>30000</v>
      </c>
      <c r="J32" s="23"/>
      <c r="K32" s="22">
        <v>0</v>
      </c>
    </row>
    <row r="33" spans="1:11" x14ac:dyDescent="0.2">
      <c r="A33" s="33"/>
      <c r="B33" s="27" t="s">
        <v>10</v>
      </c>
      <c r="C33" s="22">
        <v>0</v>
      </c>
      <c r="D33" s="22">
        <v>255367.16</v>
      </c>
      <c r="E33" s="34">
        <v>255367.16</v>
      </c>
      <c r="F33" s="31"/>
      <c r="G33" s="22">
        <v>292145.08</v>
      </c>
      <c r="H33" s="24"/>
      <c r="I33" s="22">
        <f t="shared" si="0"/>
        <v>292145.08</v>
      </c>
      <c r="J33" s="23"/>
      <c r="K33" s="22">
        <v>0</v>
      </c>
    </row>
    <row r="34" spans="1:11" x14ac:dyDescent="0.2">
      <c r="A34" s="33"/>
      <c r="B34" s="27" t="s">
        <v>9</v>
      </c>
      <c r="C34" s="22">
        <v>6000000</v>
      </c>
      <c r="D34" s="22">
        <v>2985127.1599999992</v>
      </c>
      <c r="E34" s="32">
        <v>8985127.1600000001</v>
      </c>
      <c r="F34" s="31"/>
      <c r="G34" s="22">
        <v>3272015.71</v>
      </c>
      <c r="H34" s="24"/>
      <c r="I34" s="22">
        <f t="shared" si="0"/>
        <v>3272015.71</v>
      </c>
      <c r="J34" s="23"/>
      <c r="K34" s="22">
        <v>0</v>
      </c>
    </row>
    <row r="35" spans="1:11" x14ac:dyDescent="0.2">
      <c r="A35" s="20" t="s">
        <v>8</v>
      </c>
      <c r="B35" s="30"/>
      <c r="C35" s="18">
        <f>SUM(C28:C34)</f>
        <v>42000000</v>
      </c>
      <c r="D35" s="18">
        <v>9932564.209999999</v>
      </c>
      <c r="E35" s="29">
        <v>51932564.209999993</v>
      </c>
      <c r="F35" s="12">
        <f>+E35/$E$41</f>
        <v>6.4782270662336633E-2</v>
      </c>
      <c r="G35" s="18">
        <v>32175129.650000002</v>
      </c>
      <c r="H35" s="10">
        <f>+G35/E35</f>
        <v>0.61955595953038745</v>
      </c>
      <c r="I35" s="18">
        <f t="shared" si="0"/>
        <v>11496837.170000006</v>
      </c>
      <c r="J35" s="10">
        <f>+I35/G35</f>
        <v>0.3573206167329307</v>
      </c>
      <c r="K35" s="18">
        <v>20678292.479999997</v>
      </c>
    </row>
    <row r="36" spans="1:11" x14ac:dyDescent="0.2">
      <c r="A36" s="85" t="s">
        <v>7</v>
      </c>
      <c r="B36" s="27" t="s">
        <v>6</v>
      </c>
      <c r="C36" s="22">
        <v>0</v>
      </c>
      <c r="D36" s="22">
        <v>263833916.08000001</v>
      </c>
      <c r="E36" s="36">
        <v>263833916.08000001</v>
      </c>
      <c r="F36" s="25"/>
      <c r="G36" s="22">
        <v>0</v>
      </c>
      <c r="H36" s="24"/>
      <c r="I36" s="22">
        <f t="shared" si="0"/>
        <v>0</v>
      </c>
      <c r="J36" s="23"/>
      <c r="K36" s="22">
        <v>0</v>
      </c>
    </row>
    <row r="37" spans="1:11" x14ac:dyDescent="0.2">
      <c r="A37" s="86"/>
      <c r="B37" s="27" t="s">
        <v>60</v>
      </c>
      <c r="C37" s="22">
        <v>0</v>
      </c>
      <c r="D37" s="22">
        <v>0</v>
      </c>
      <c r="E37" s="32">
        <v>0</v>
      </c>
      <c r="F37" s="25"/>
      <c r="G37" s="22">
        <v>0</v>
      </c>
      <c r="H37" s="24"/>
      <c r="I37" s="22">
        <f t="shared" si="0"/>
        <v>0</v>
      </c>
      <c r="J37" s="23"/>
      <c r="K37" s="22">
        <v>0</v>
      </c>
    </row>
    <row r="38" spans="1:11" x14ac:dyDescent="0.2">
      <c r="A38" s="82" t="s">
        <v>5</v>
      </c>
      <c r="B38" s="20"/>
      <c r="C38" s="18">
        <f>SUM(C36:C37)</f>
        <v>0</v>
      </c>
      <c r="D38" s="18">
        <v>263833916.08000001</v>
      </c>
      <c r="E38" s="29">
        <v>263833916.08000001</v>
      </c>
      <c r="F38" s="12">
        <f>+E38/$E$41</f>
        <v>0.32911450496233402</v>
      </c>
      <c r="G38" s="18">
        <v>0</v>
      </c>
      <c r="H38" s="10">
        <f>+G38/E38</f>
        <v>0</v>
      </c>
      <c r="I38" s="18">
        <f t="shared" si="0"/>
        <v>0</v>
      </c>
      <c r="J38" s="83" t="s">
        <v>61</v>
      </c>
      <c r="K38" s="18">
        <v>0</v>
      </c>
    </row>
    <row r="39" spans="1:11" x14ac:dyDescent="0.2">
      <c r="A39" s="28" t="s">
        <v>4</v>
      </c>
      <c r="B39" s="27" t="s">
        <v>3</v>
      </c>
      <c r="C39" s="22">
        <v>0</v>
      </c>
      <c r="D39" s="22">
        <v>-10735.09</v>
      </c>
      <c r="E39" s="26">
        <v>-10735.09</v>
      </c>
      <c r="F39" s="25"/>
      <c r="G39" s="22">
        <v>-10735.09</v>
      </c>
      <c r="H39" s="24"/>
      <c r="I39" s="22">
        <f t="shared" si="0"/>
        <v>-10735.09</v>
      </c>
      <c r="J39" s="23"/>
      <c r="K39" s="22">
        <v>0</v>
      </c>
    </row>
    <row r="40" spans="1:11" x14ac:dyDescent="0.2">
      <c r="A40" s="21" t="s">
        <v>2</v>
      </c>
      <c r="B40" s="20"/>
      <c r="C40" s="18">
        <f>SUM(C39)</f>
        <v>0</v>
      </c>
      <c r="D40" s="18">
        <v>-10735.09</v>
      </c>
      <c r="E40" s="19">
        <v>-10735.09</v>
      </c>
      <c r="F40" s="12">
        <f>+E40/$E$41</f>
        <v>-1.3391279952061961E-5</v>
      </c>
      <c r="G40" s="18">
        <v>-10735.09</v>
      </c>
      <c r="H40" s="83" t="s">
        <v>61</v>
      </c>
      <c r="I40" s="18">
        <f t="shared" si="0"/>
        <v>-10735.09</v>
      </c>
      <c r="J40" s="83" t="s">
        <v>61</v>
      </c>
      <c r="K40" s="18">
        <v>0</v>
      </c>
    </row>
    <row r="41" spans="1:11" x14ac:dyDescent="0.2">
      <c r="A41" s="17" t="s">
        <v>1</v>
      </c>
      <c r="B41" s="16"/>
      <c r="C41" s="15">
        <f>SUM(C40,C38,C35,C27,C25,C20,C13)</f>
        <v>512655263</v>
      </c>
      <c r="D41" s="14">
        <v>288992528.57999998</v>
      </c>
      <c r="E41" s="13">
        <v>801647791.58000004</v>
      </c>
      <c r="F41" s="12">
        <f>SUM(F13:F40)</f>
        <v>1</v>
      </c>
      <c r="G41" s="11">
        <v>208389601.98000002</v>
      </c>
      <c r="H41" s="84">
        <f>+G41/(E41-E38)</f>
        <v>0.38747531715551659</v>
      </c>
      <c r="I41" s="11">
        <f t="shared" si="0"/>
        <v>78257384.390000015</v>
      </c>
      <c r="J41" s="10">
        <f>+I41/G41</f>
        <v>0.37553401727553898</v>
      </c>
      <c r="K41" s="9">
        <v>130132217.59</v>
      </c>
    </row>
    <row r="42" spans="1:11" s="56" customFormat="1" x14ac:dyDescent="0.2">
      <c r="B42" s="57"/>
      <c r="F42" s="58"/>
      <c r="J42" s="57"/>
    </row>
    <row r="44" spans="1:11" x14ac:dyDescent="0.2">
      <c r="A44" s="8" t="s">
        <v>0</v>
      </c>
      <c r="B44" s="7"/>
      <c r="C44" s="6"/>
      <c r="D44" s="6"/>
      <c r="E44" s="6"/>
      <c r="F44" s="6"/>
      <c r="G44" s="5"/>
      <c r="H44" s="3"/>
      <c r="I44" s="3"/>
      <c r="J44" s="4"/>
      <c r="K44" s="3"/>
    </row>
    <row r="50" spans="2:10" s="56" customFormat="1" ht="24" customHeight="1" x14ac:dyDescent="0.2">
      <c r="B50" s="57"/>
      <c r="F50" s="58"/>
      <c r="J50" s="57"/>
    </row>
    <row r="51" spans="2:10" ht="29.45" customHeight="1" x14ac:dyDescent="0.2"/>
    <row r="54" spans="2:10" ht="22.5" x14ac:dyDescent="0.2">
      <c r="B54" s="67" t="s">
        <v>44</v>
      </c>
      <c r="C54" s="68" t="s">
        <v>48</v>
      </c>
      <c r="D54" s="69"/>
      <c r="E54" s="70"/>
      <c r="F54" s="70"/>
      <c r="G54" s="70"/>
      <c r="H54" s="70"/>
    </row>
    <row r="55" spans="2:10" ht="12.75" x14ac:dyDescent="0.2">
      <c r="B55" s="71" t="s">
        <v>30</v>
      </c>
      <c r="C55" s="73">
        <f>E13</f>
        <v>83671249.079999998</v>
      </c>
      <c r="D55" s="12">
        <f>C55/C62</f>
        <v>0.10437407794149717</v>
      </c>
      <c r="E55" s="70"/>
      <c r="F55" s="70"/>
      <c r="G55" s="70"/>
      <c r="H55" s="70"/>
    </row>
    <row r="56" spans="2:10" ht="12.75" x14ac:dyDescent="0.2">
      <c r="B56" s="71" t="s">
        <v>22</v>
      </c>
      <c r="C56" s="73">
        <f>E20</f>
        <v>399087860.91000003</v>
      </c>
      <c r="D56" s="12">
        <f>C56/C$62</f>
        <v>0.49783441693692143</v>
      </c>
      <c r="E56" s="70"/>
      <c r="F56" s="70"/>
      <c r="G56" s="70"/>
      <c r="H56" s="70"/>
    </row>
    <row r="57" spans="2:10" ht="12.75" x14ac:dyDescent="0.2">
      <c r="B57" s="71" t="s">
        <v>18</v>
      </c>
      <c r="C57" s="73">
        <f>E25</f>
        <v>3132936.39</v>
      </c>
      <c r="D57" s="12">
        <f t="shared" ref="D57:D62" si="1">C57/C$62</f>
        <v>3.9081207768628277E-3</v>
      </c>
      <c r="E57" s="70"/>
      <c r="F57" s="70"/>
      <c r="G57" s="70"/>
      <c r="H57" s="70"/>
    </row>
    <row r="58" spans="2:10" ht="12.75" x14ac:dyDescent="0.2">
      <c r="B58" s="71" t="s">
        <v>46</v>
      </c>
      <c r="C58" s="73">
        <f>E27</f>
        <v>0</v>
      </c>
      <c r="D58" s="12">
        <f t="shared" si="1"/>
        <v>0</v>
      </c>
      <c r="E58" s="70"/>
      <c r="F58" s="70"/>
      <c r="G58" s="70"/>
      <c r="H58" s="70"/>
    </row>
    <row r="59" spans="2:10" ht="12.75" x14ac:dyDescent="0.2">
      <c r="B59" s="71" t="s">
        <v>8</v>
      </c>
      <c r="C59" s="73">
        <f>E35</f>
        <v>51932564.209999993</v>
      </c>
      <c r="D59" s="12">
        <f t="shared" si="1"/>
        <v>6.4782270662336633E-2</v>
      </c>
      <c r="E59" s="70"/>
      <c r="F59" s="70"/>
      <c r="G59" s="70"/>
      <c r="H59" s="70"/>
    </row>
    <row r="60" spans="2:10" ht="12.75" x14ac:dyDescent="0.2">
      <c r="B60" s="71" t="s">
        <v>5</v>
      </c>
      <c r="C60" s="73">
        <f>E38</f>
        <v>263833916.08000001</v>
      </c>
      <c r="D60" s="12">
        <f t="shared" si="1"/>
        <v>0.32911450496233402</v>
      </c>
      <c r="E60" s="70"/>
      <c r="F60" s="70"/>
      <c r="G60" s="70"/>
      <c r="H60" s="70"/>
    </row>
    <row r="61" spans="2:10" ht="12.75" x14ac:dyDescent="0.2">
      <c r="B61" s="71" t="s">
        <v>2</v>
      </c>
      <c r="C61" s="73">
        <f>E40</f>
        <v>-10735.09</v>
      </c>
      <c r="D61" s="12">
        <f t="shared" si="1"/>
        <v>-1.3391279952061961E-5</v>
      </c>
      <c r="E61" s="70"/>
      <c r="F61" s="70"/>
      <c r="G61" s="70"/>
      <c r="H61" s="70"/>
    </row>
    <row r="62" spans="2:10" ht="12.75" x14ac:dyDescent="0.2">
      <c r="B62" s="74" t="s">
        <v>1</v>
      </c>
      <c r="C62" s="75">
        <f>SUM(C55:C61)</f>
        <v>801647791.58000004</v>
      </c>
      <c r="D62" s="12">
        <f t="shared" si="1"/>
        <v>1</v>
      </c>
      <c r="E62" s="70"/>
      <c r="F62" s="70"/>
      <c r="G62" s="70"/>
      <c r="H62" s="70"/>
    </row>
    <row r="63" spans="2:10" ht="12.75" x14ac:dyDescent="0.2">
      <c r="B63" s="76"/>
      <c r="C63" s="70"/>
      <c r="D63" s="70"/>
      <c r="E63" s="70"/>
      <c r="F63" s="70"/>
      <c r="G63" s="70"/>
      <c r="H63" s="70"/>
    </row>
    <row r="64" spans="2:10" ht="12.75" x14ac:dyDescent="0.2">
      <c r="B64" s="76"/>
      <c r="C64" s="70"/>
      <c r="D64" s="70"/>
      <c r="E64" s="70"/>
      <c r="F64" s="70"/>
      <c r="G64" s="70"/>
      <c r="H64" s="70"/>
    </row>
    <row r="65" spans="2:8" ht="12.75" x14ac:dyDescent="0.2">
      <c r="B65" s="76"/>
      <c r="C65" s="70"/>
      <c r="D65" s="70"/>
      <c r="E65" s="70"/>
      <c r="F65" s="70"/>
      <c r="G65" s="70"/>
      <c r="H65" s="70"/>
    </row>
    <row r="66" spans="2:8" ht="12.75" x14ac:dyDescent="0.2">
      <c r="C66" s="70"/>
      <c r="D66" s="70"/>
      <c r="E66" s="70"/>
      <c r="F66" s="70"/>
      <c r="G66" s="70"/>
      <c r="H66" s="70"/>
    </row>
    <row r="67" spans="2:8" ht="12.75" x14ac:dyDescent="0.2">
      <c r="B67" s="76"/>
      <c r="C67" s="70"/>
      <c r="D67" s="70"/>
      <c r="E67" s="70"/>
      <c r="F67" s="70"/>
      <c r="G67" s="70"/>
      <c r="H67" s="70"/>
    </row>
    <row r="68" spans="2:8" ht="12.75" x14ac:dyDescent="0.2">
      <c r="B68" s="76"/>
      <c r="C68" s="70"/>
      <c r="D68" s="70"/>
      <c r="E68" s="70"/>
      <c r="F68" s="70"/>
      <c r="G68" s="70"/>
      <c r="H68" s="70"/>
    </row>
    <row r="69" spans="2:8" ht="12.75" x14ac:dyDescent="0.2">
      <c r="B69" s="76"/>
      <c r="C69" s="70"/>
      <c r="D69" s="70"/>
      <c r="E69" s="70"/>
      <c r="F69" s="70"/>
      <c r="G69" s="70"/>
      <c r="H69" s="70"/>
    </row>
    <row r="70" spans="2:8" ht="12.75" x14ac:dyDescent="0.2">
      <c r="B70" s="76"/>
      <c r="C70" s="76"/>
      <c r="D70" s="70"/>
      <c r="E70" s="70"/>
      <c r="F70" s="70"/>
      <c r="G70" s="70"/>
      <c r="H70" s="70"/>
    </row>
    <row r="71" spans="2:8" ht="12.75" x14ac:dyDescent="0.2">
      <c r="B71" s="76"/>
      <c r="C71" s="70"/>
      <c r="D71" s="70"/>
      <c r="E71" s="70"/>
      <c r="F71" s="70"/>
      <c r="G71" s="70"/>
      <c r="H71" s="70"/>
    </row>
    <row r="72" spans="2:8" ht="12.75" x14ac:dyDescent="0.2">
      <c r="B72" s="76"/>
      <c r="C72" s="70"/>
      <c r="D72" s="70"/>
      <c r="E72" s="70"/>
      <c r="F72" s="70"/>
      <c r="G72" s="70"/>
      <c r="H72" s="70"/>
    </row>
    <row r="73" spans="2:8" ht="40.5" customHeight="1" x14ac:dyDescent="0.2">
      <c r="B73" s="77" t="s">
        <v>44</v>
      </c>
      <c r="C73" s="68" t="s">
        <v>49</v>
      </c>
      <c r="D73" s="68" t="s">
        <v>50</v>
      </c>
      <c r="E73" s="68" t="s">
        <v>51</v>
      </c>
      <c r="F73" s="70"/>
      <c r="G73"/>
      <c r="H73" s="70"/>
    </row>
    <row r="74" spans="2:8" ht="12.75" x14ac:dyDescent="0.2">
      <c r="B74" s="78" t="s">
        <v>52</v>
      </c>
      <c r="C74" s="72">
        <f>C55</f>
        <v>83671249.079999998</v>
      </c>
      <c r="D74" s="73">
        <f>G13</f>
        <v>13340281.059999999</v>
      </c>
      <c r="E74" s="73">
        <f>I13</f>
        <v>10366009.289999999</v>
      </c>
      <c r="F74" s="70"/>
      <c r="G74"/>
      <c r="H74" s="70"/>
    </row>
    <row r="75" spans="2:8" ht="12.75" x14ac:dyDescent="0.2">
      <c r="B75" s="78" t="s">
        <v>53</v>
      </c>
      <c r="C75" s="72">
        <f t="shared" ref="C75:C80" si="2">C56</f>
        <v>399087860.91000003</v>
      </c>
      <c r="D75" s="73">
        <f>G20</f>
        <v>161549722.84999999</v>
      </c>
      <c r="E75" s="73">
        <f>I20</f>
        <v>55438715.679999992</v>
      </c>
      <c r="F75" s="70"/>
      <c r="G75"/>
      <c r="H75" s="70"/>
    </row>
    <row r="76" spans="2:8" ht="12.75" x14ac:dyDescent="0.2">
      <c r="B76" s="78" t="s">
        <v>54</v>
      </c>
      <c r="C76" s="72">
        <f t="shared" si="2"/>
        <v>3132936.39</v>
      </c>
      <c r="D76" s="73">
        <f>G25</f>
        <v>1333137.3999999999</v>
      </c>
      <c r="E76" s="73">
        <f>I25</f>
        <v>964491.23</v>
      </c>
      <c r="F76" s="70"/>
      <c r="G76"/>
      <c r="H76" s="70"/>
    </row>
    <row r="77" spans="2:8" ht="12.75" x14ac:dyDescent="0.2">
      <c r="B77" s="78" t="s">
        <v>55</v>
      </c>
      <c r="C77" s="72">
        <f t="shared" si="2"/>
        <v>0</v>
      </c>
      <c r="D77" s="73">
        <f>G27</f>
        <v>2066.11</v>
      </c>
      <c r="E77" s="73">
        <f>I27</f>
        <v>2066.11</v>
      </c>
      <c r="F77" s="70"/>
      <c r="G77"/>
      <c r="H77" s="70"/>
    </row>
    <row r="78" spans="2:8" ht="12.75" x14ac:dyDescent="0.2">
      <c r="B78" s="78" t="s">
        <v>56</v>
      </c>
      <c r="C78" s="72">
        <f t="shared" si="2"/>
        <v>51932564.209999993</v>
      </c>
      <c r="D78" s="73">
        <f>G35</f>
        <v>32175129.650000002</v>
      </c>
      <c r="E78" s="73">
        <f>I35</f>
        <v>11496837.170000006</v>
      </c>
      <c r="F78" s="70"/>
      <c r="G78"/>
      <c r="H78" s="70"/>
    </row>
    <row r="79" spans="2:8" x14ac:dyDescent="0.2">
      <c r="B79" s="79" t="s">
        <v>57</v>
      </c>
      <c r="C79" s="72">
        <f t="shared" si="2"/>
        <v>263833916.08000001</v>
      </c>
      <c r="D79" s="73">
        <f>G38</f>
        <v>0</v>
      </c>
      <c r="E79" s="73">
        <f>I38</f>
        <v>0</v>
      </c>
    </row>
    <row r="80" spans="2:8" x14ac:dyDescent="0.2">
      <c r="B80" s="78" t="s">
        <v>58</v>
      </c>
      <c r="C80" s="72">
        <f t="shared" si="2"/>
        <v>-10735.09</v>
      </c>
      <c r="D80" s="73">
        <f>G40</f>
        <v>-10735.09</v>
      </c>
      <c r="E80" s="73">
        <f>I40</f>
        <v>-10735.09</v>
      </c>
    </row>
    <row r="81" spans="2:5" x14ac:dyDescent="0.2">
      <c r="B81" s="74" t="s">
        <v>1</v>
      </c>
      <c r="C81" s="80">
        <f>SUM(C74:C80)</f>
        <v>801647791.58000004</v>
      </c>
      <c r="D81" s="80">
        <f>SUM(D74:D80)</f>
        <v>208389601.98000002</v>
      </c>
      <c r="E81" s="80">
        <f>SUM(E74:E80)</f>
        <v>78257384.389999986</v>
      </c>
    </row>
    <row r="82" spans="2:5" x14ac:dyDescent="0.2">
      <c r="E82" s="81"/>
    </row>
    <row r="84" spans="2:5" x14ac:dyDescent="0.2">
      <c r="D84" s="81"/>
    </row>
  </sheetData>
  <mergeCells count="1">
    <mergeCell ref="A36:A37"/>
  </mergeCells>
  <pageMargins left="0.27559055118110237" right="0.15748031496062992" top="0.31496062992125984" bottom="0.27559055118110237" header="0.15748031496062992" footer="0.15748031496062992"/>
  <pageSetup paperSize="9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Jorge Tarrazon Pitarch</cp:lastModifiedBy>
  <cp:lastPrinted>2026-07-17T07:54:18Z</cp:lastPrinted>
  <dcterms:created xsi:type="dcterms:W3CDTF">2020-06-12T09:16:43Z</dcterms:created>
  <dcterms:modified xsi:type="dcterms:W3CDTF">2026-07-17T07:55:15Z</dcterms:modified>
</cp:coreProperties>
</file>