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1000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E38" i="1" l="1"/>
  <c r="H38" i="1" s="1"/>
  <c r="E37" i="1"/>
  <c r="H37" i="1" s="1"/>
  <c r="E36" i="1"/>
  <c r="H36" i="1" s="1"/>
  <c r="D30" i="1"/>
  <c r="E30" i="1" s="1"/>
  <c r="D28" i="1"/>
  <c r="E28" i="1" s="1"/>
  <c r="D24" i="1"/>
  <c r="E22" i="1"/>
  <c r="F22" i="1" s="1"/>
  <c r="H22" i="1" s="1"/>
  <c r="E21" i="1"/>
  <c r="F21" i="1" s="1"/>
  <c r="H21" i="1" s="1"/>
  <c r="E20" i="1"/>
  <c r="F20" i="1" s="1"/>
  <c r="H20" i="1" s="1"/>
  <c r="E19" i="1"/>
  <c r="F19" i="1" s="1"/>
  <c r="H19" i="1" s="1"/>
  <c r="E18" i="1"/>
  <c r="F18" i="1" s="1"/>
  <c r="H18" i="1" s="1"/>
  <c r="E17" i="1"/>
  <c r="F17" i="1" s="1"/>
  <c r="H17" i="1" s="1"/>
  <c r="D13" i="1"/>
  <c r="E12" i="1"/>
  <c r="F12" i="1" s="1"/>
  <c r="H12" i="1" s="1"/>
  <c r="E11" i="1"/>
  <c r="F11" i="1" s="1"/>
  <c r="H11" i="1" s="1"/>
  <c r="E10" i="1"/>
  <c r="F10" i="1" s="1"/>
  <c r="H10" i="1" s="1"/>
  <c r="E9" i="1"/>
  <c r="F9" i="1" s="1"/>
  <c r="H9" i="1" s="1"/>
  <c r="F8" i="1"/>
  <c r="H8" i="1" s="1"/>
  <c r="E8" i="1"/>
  <c r="E7" i="1"/>
  <c r="F7" i="1" s="1"/>
  <c r="H7" i="1" s="1"/>
  <c r="H30" i="1" l="1"/>
  <c r="F30" i="1"/>
  <c r="H28" i="1"/>
  <c r="F28" i="1"/>
  <c r="D32" i="1"/>
  <c r="E32" i="1" s="1"/>
  <c r="H32" i="1" l="1"/>
  <c r="C4" i="1" s="1"/>
  <c r="F32" i="1"/>
</calcChain>
</file>

<file path=xl/sharedStrings.xml><?xml version="1.0" encoding="utf-8"?>
<sst xmlns="http://schemas.openxmlformats.org/spreadsheetml/2006/main" count="47" uniqueCount="41">
  <si>
    <t>WISC-R</t>
  </si>
  <si>
    <t>Prof. Manuel Garcia Padilla</t>
  </si>
  <si>
    <t>Nombre:</t>
  </si>
  <si>
    <t>Edad (años y meses)</t>
  </si>
  <si>
    <t>Curso:</t>
  </si>
  <si>
    <t>Fecha:</t>
  </si>
  <si>
    <t>Edad Mental</t>
  </si>
  <si>
    <t>VERBAL</t>
  </si>
  <si>
    <t>Punt.Típica</t>
  </si>
  <si>
    <t>Percentil</t>
  </si>
  <si>
    <t>Media Grupo</t>
  </si>
  <si>
    <t>100-Percentil</t>
  </si>
  <si>
    <t>Información</t>
  </si>
  <si>
    <t>Semejanzas</t>
  </si>
  <si>
    <t>Aritmética</t>
  </si>
  <si>
    <t>Vocabulario</t>
  </si>
  <si>
    <t>Comprensión</t>
  </si>
  <si>
    <t>Dígitos</t>
  </si>
  <si>
    <t>Totales puntuación :</t>
  </si>
  <si>
    <t>MANIPULATIVO</t>
  </si>
  <si>
    <t>Fig.Icompletas</t>
  </si>
  <si>
    <t>Historietas</t>
  </si>
  <si>
    <t>Cubos</t>
  </si>
  <si>
    <t>Rompecabezas</t>
  </si>
  <si>
    <t>Claves</t>
  </si>
  <si>
    <t>Laberintos</t>
  </si>
  <si>
    <t>Totales puntación :</t>
  </si>
  <si>
    <t>TOTALES</t>
  </si>
  <si>
    <t>Percentiles</t>
  </si>
  <si>
    <t>C.I.</t>
  </si>
  <si>
    <t xml:space="preserve">  Totales</t>
  </si>
  <si>
    <t>Total Verbal :</t>
  </si>
  <si>
    <t>Total Manipulativo :</t>
  </si>
  <si>
    <t xml:space="preserve"> TOTAL :</t>
  </si>
  <si>
    <t>Factores Kaufman</t>
  </si>
  <si>
    <t>Media Fact.</t>
  </si>
  <si>
    <t>Desviación</t>
  </si>
  <si>
    <t>Comprensión Verbal</t>
  </si>
  <si>
    <t>Organización Perceptual</t>
  </si>
  <si>
    <t>Independencia a la Distracción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</si>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</sst>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\-mmm\-yy"/>
    <numFmt numFmtId="165" formatCode="d\-mmm\-yyyy"/>
    <numFmt numFmtId="166" formatCode="0.0"/>
    <numFmt numFmtId="167" formatCode="0.000"/>
    <numFmt numFmtId="168" formatCode="0_ ;[Red]\-0\ "/>
  </numFmts>
  <fonts count="6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164" fontId="3" fillId="4" borderId="2" xfId="0" applyNumberFormat="1" applyFont="1" applyFill="1" applyBorder="1"/>
    <xf numFmtId="49" fontId="3" fillId="4" borderId="2" xfId="0" applyNumberFormat="1" applyFont="1" applyFill="1" applyBorder="1"/>
    <xf numFmtId="49" fontId="3" fillId="0" borderId="2" xfId="0" applyNumberFormat="1" applyFont="1" applyBorder="1" applyAlignment="1" applyProtection="1">
      <alignment horizontal="center"/>
      <protection locked="0"/>
    </xf>
    <xf numFmtId="0" fontId="3" fillId="4" borderId="2" xfId="0" applyFont="1" applyFill="1" applyBorder="1"/>
    <xf numFmtId="0" fontId="3" fillId="0" borderId="2" xfId="0" applyFont="1" applyBorder="1" applyAlignment="1" applyProtection="1">
      <alignment horizontal="center"/>
      <protection locked="0"/>
    </xf>
    <xf numFmtId="0" fontId="4" fillId="0" borderId="0" xfId="0" applyFont="1"/>
    <xf numFmtId="0" fontId="3" fillId="4" borderId="2" xfId="0" applyFont="1" applyFill="1" applyBorder="1" applyProtection="1">
      <protection hidden="1"/>
    </xf>
    <xf numFmtId="166" fontId="0" fillId="0" borderId="2" xfId="0" applyNumberFormat="1" applyBorder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4" fillId="3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0" borderId="0" xfId="0" applyFont="1" applyFill="1" applyAlignment="1" applyProtection="1">
      <alignment horizontal="center"/>
      <protection locked="0"/>
    </xf>
    <xf numFmtId="167" fontId="4" fillId="5" borderId="0" xfId="0" applyNumberFormat="1" applyFont="1" applyFill="1" applyAlignment="1" applyProtection="1">
      <alignment horizontal="center"/>
      <protection hidden="1"/>
    </xf>
    <xf numFmtId="1" fontId="4" fillId="5" borderId="0" xfId="0" applyNumberFormat="1" applyFont="1" applyFill="1" applyAlignment="1" applyProtection="1">
      <alignment horizontal="center"/>
      <protection hidden="1"/>
    </xf>
    <xf numFmtId="0" fontId="4" fillId="5" borderId="0" xfId="0" applyFont="1" applyFill="1" applyAlignment="1" applyProtection="1">
      <alignment horizontal="center"/>
      <protection hidden="1"/>
    </xf>
    <xf numFmtId="168" fontId="4" fillId="5" borderId="0" xfId="0" applyNumberFormat="1" applyFont="1" applyFill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168" fontId="4" fillId="4" borderId="0" xfId="0" applyNumberFormat="1" applyFont="1" applyFill="1" applyProtection="1">
      <protection hidden="1"/>
    </xf>
    <xf numFmtId="0" fontId="3" fillId="0" borderId="0" xfId="0" applyFont="1" applyProtection="1">
      <protection hidden="1"/>
    </xf>
    <xf numFmtId="0" fontId="4" fillId="2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168" fontId="4" fillId="5" borderId="2" xfId="0" applyNumberFormat="1" applyFont="1" applyFill="1" applyBorder="1" applyAlignment="1" applyProtection="1">
      <alignment horizontal="center"/>
      <protection hidden="1"/>
    </xf>
    <xf numFmtId="1" fontId="4" fillId="5" borderId="2" xfId="0" applyNumberFormat="1" applyFont="1" applyFill="1" applyBorder="1" applyAlignment="1" applyProtection="1">
      <alignment horizontal="center"/>
      <protection hidden="1"/>
    </xf>
    <xf numFmtId="2" fontId="4" fillId="5" borderId="0" xfId="0" applyNumberFormat="1" applyFont="1" applyFill="1" applyAlignment="1" applyProtection="1">
      <alignment horizontal="center"/>
      <protection hidden="1"/>
    </xf>
    <xf numFmtId="1" fontId="5" fillId="0" borderId="0" xfId="0" applyNumberFormat="1" applyFont="1"/>
    <xf numFmtId="0" fontId="2" fillId="3" borderId="1" xfId="0" applyFont="1" applyFill="1" applyBorder="1" applyAlignment="1">
      <alignment horizontal="center"/>
    </xf>
    <xf numFmtId="165" fontId="3" fillId="0" borderId="2" xfId="0" applyNumberFormat="1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ES" sz="800">
                <a:solidFill>
                  <a:schemeClr val="bg1"/>
                </a:solidFill>
              </a:rPr>
              <a:t>ÁREA VERBAL</a:t>
            </a:r>
          </a:p>
        </c:rich>
      </c:tx>
      <c:layout>
        <c:manualLayout>
          <c:xMode val="edge"/>
          <c:yMode val="edge"/>
          <c:x val="0.41292134831460675"/>
          <c:y val="2.3700522283199448E-2"/>
        </c:manualLayout>
      </c:layout>
      <c:overlay val="0"/>
      <c:spPr>
        <a:solidFill>
          <a:schemeClr val="accent1">
            <a:lumMod val="75000"/>
          </a:schemeClr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247191011236E-2"/>
          <c:y val="0.10731732878555827"/>
          <c:w val="0.8089887640449438"/>
          <c:h val="0.60000142911925758"/>
        </c:manualLayout>
      </c:layout>
      <c:barChart>
        <c:barDir val="col"/>
        <c:grouping val="stacked"/>
        <c:varyColors val="0"/>
        <c:ser>
          <c:idx val="0"/>
          <c:order val="0"/>
          <c:tx>
            <c:v>Resultados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[1]Hoja1!$B$7:$B$12</c:f>
              <c:strCache>
                <c:ptCount val="6"/>
                <c:pt idx="0">
                  <c:v>Información</c:v>
                </c:pt>
                <c:pt idx="1">
                  <c:v>Semejanzas</c:v>
                </c:pt>
                <c:pt idx="2">
                  <c:v>Aritmética</c:v>
                </c:pt>
                <c:pt idx="3">
                  <c:v>Vocabulario</c:v>
                </c:pt>
                <c:pt idx="4">
                  <c:v>Comprensión</c:v>
                </c:pt>
                <c:pt idx="5">
                  <c:v>Dígitos</c:v>
                </c:pt>
              </c:strCache>
            </c:strRef>
          </c:cat>
          <c:val>
            <c:numRef>
              <c:f>[1]Hoja1!$D$7:$D$12</c:f>
              <c:numCache>
                <c:formatCode>Estándar</c:formatCode>
                <c:ptCount val="6"/>
              </c:numCache>
            </c:numRef>
          </c:val>
        </c:ser>
        <c:ser>
          <c:idx val="1"/>
          <c:order val="1"/>
          <c:tx>
            <c:v>Media=10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[1]Hoja1!$B$7:$B$12</c:f>
              <c:strCache>
                <c:ptCount val="6"/>
                <c:pt idx="0">
                  <c:v>Información</c:v>
                </c:pt>
                <c:pt idx="1">
                  <c:v>Semejanzas</c:v>
                </c:pt>
                <c:pt idx="2">
                  <c:v>Aritmética</c:v>
                </c:pt>
                <c:pt idx="3">
                  <c:v>Vocabulario</c:v>
                </c:pt>
                <c:pt idx="4">
                  <c:v>Comprensión</c:v>
                </c:pt>
                <c:pt idx="5">
                  <c:v>Dígitos</c:v>
                </c:pt>
              </c:strCache>
            </c:strRef>
          </c:cat>
          <c:val>
            <c:numRef>
              <c:f>[1]Hoja1!$B$84:$G$84</c:f>
              <c:numCache>
                <c:formatCode>Estándar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94912"/>
        <c:axId val="43610496"/>
      </c:barChart>
      <c:catAx>
        <c:axId val="42694912"/>
        <c:scaling>
          <c:orientation val="minMax"/>
        </c:scaling>
        <c:delete val="0"/>
        <c:axPos val="b"/>
        <c:numFmt formatCode="Estándar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46000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61049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610496"/>
        <c:scaling>
          <c:orientation val="minMax"/>
          <c:max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Estándar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94912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8426966292135"/>
          <c:y val="2.9268538402396672E-2"/>
          <c:w val="0.12601521719897368"/>
          <c:h val="0.149342241310745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ES" sz="800">
                <a:solidFill>
                  <a:schemeClr val="bg1"/>
                </a:solidFill>
              </a:rPr>
              <a:t>ÁREA MANIPULATIVA</a:t>
            </a:r>
          </a:p>
        </c:rich>
      </c:tx>
      <c:layout>
        <c:manualLayout>
          <c:xMode val="edge"/>
          <c:yMode val="edge"/>
          <c:x val="0.3333342306570653"/>
          <c:y val="4.2253579688677531E-2"/>
        </c:manualLayout>
      </c:layout>
      <c:overlay val="0"/>
      <c:spPr>
        <a:solidFill>
          <a:schemeClr val="accent1">
            <a:lumMod val="75000"/>
          </a:schemeClr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225269390105803E-2"/>
          <c:y val="0.14084571617204084"/>
          <c:w val="0.78917598484237239"/>
          <c:h val="0.55868800748242864"/>
        </c:manualLayout>
      </c:layout>
      <c:barChart>
        <c:barDir val="col"/>
        <c:grouping val="stacked"/>
        <c:varyColors val="0"/>
        <c:ser>
          <c:idx val="0"/>
          <c:order val="0"/>
          <c:tx>
            <c:v>Resultados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[1]Hoja1!$B$17:$C$22</c:f>
              <c:multiLvlStrCache>
                <c:ptCount val="2"/>
                <c:lvl>
                  <c:pt idx="0">
                    <c:v>Laberintos</c:v>
                  </c:pt>
                </c:lvl>
                <c:lvl>
                  <c:pt idx="0">
                    <c:v>Claves</c:v>
                  </c:pt>
                </c:lvl>
                <c:lvl>
                  <c:pt idx="0">
                    <c:v>Rompecabezas</c:v>
                  </c:pt>
                </c:lvl>
                <c:lvl>
                  <c:pt idx="0">
                    <c:v>Cubos</c:v>
                  </c:pt>
                </c:lvl>
                <c:lvl>
                  <c:pt idx="0">
                    <c:v>Historietas</c:v>
                  </c:pt>
                </c:lvl>
                <c:lvl>
                  <c:pt idx="0">
                    <c:v>Fig.Icompletas</c:v>
                  </c:pt>
                </c:lvl>
              </c:multiLvlStrCache>
            </c:multiLvlStrRef>
          </c:cat>
          <c:val>
            <c:numRef>
              <c:f>[1]Hoja1!$D$17:$D$22</c:f>
              <c:numCache>
                <c:formatCode>Estándar</c:formatCode>
                <c:ptCount val="6"/>
              </c:numCache>
            </c:numRef>
          </c:val>
        </c:ser>
        <c:ser>
          <c:idx val="1"/>
          <c:order val="1"/>
          <c:tx>
            <c:v>Media=10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[1]Hoja1!$B$17:$C$22</c:f>
              <c:multiLvlStrCache>
                <c:ptCount val="2"/>
                <c:lvl>
                  <c:pt idx="0">
                    <c:v>Laberintos</c:v>
                  </c:pt>
                </c:lvl>
                <c:lvl>
                  <c:pt idx="0">
                    <c:v>Claves</c:v>
                  </c:pt>
                </c:lvl>
                <c:lvl>
                  <c:pt idx="0">
                    <c:v>Rompecabezas</c:v>
                  </c:pt>
                </c:lvl>
                <c:lvl>
                  <c:pt idx="0">
                    <c:v>Cubos</c:v>
                  </c:pt>
                </c:lvl>
                <c:lvl>
                  <c:pt idx="0">
                    <c:v>Historietas</c:v>
                  </c:pt>
                </c:lvl>
                <c:lvl>
                  <c:pt idx="0">
                    <c:v>Fig.Icompletas</c:v>
                  </c:pt>
                </c:lvl>
              </c:multiLvlStrCache>
            </c:multiLvlStrRef>
          </c:cat>
          <c:val>
            <c:numRef>
              <c:f>[1]Hoja1!$B$84:$G$84</c:f>
              <c:numCache>
                <c:formatCode>Estándar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873920"/>
        <c:axId val="33875456"/>
      </c:barChart>
      <c:catAx>
        <c:axId val="33873920"/>
        <c:scaling>
          <c:orientation val="minMax"/>
        </c:scaling>
        <c:delete val="0"/>
        <c:axPos val="b"/>
        <c:numFmt formatCode="Estándar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46000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7545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3875456"/>
        <c:scaling>
          <c:orientation val="minMax"/>
          <c:max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Estándar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7392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96820482909726"/>
          <c:y val="5.1643148566825191E-2"/>
          <c:w val="0.13234238882532845"/>
          <c:h val="0.149259114887866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Factores de Kaufman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6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(Puntuaciones típicas)</a:t>
            </a:r>
          </a:p>
        </c:rich>
      </c:tx>
      <c:layout>
        <c:manualLayout>
          <c:xMode val="edge"/>
          <c:yMode val="edge"/>
          <c:x val="0.34924613176893965"/>
          <c:y val="3.5714451134784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7035175879397"/>
          <c:y val="0.14285755806349418"/>
          <c:w val="0.53517587939698497"/>
          <c:h val="0.71726398944379377"/>
        </c:manualLayout>
      </c:layout>
      <c:barChart>
        <c:barDir val="col"/>
        <c:grouping val="stacked"/>
        <c:varyColors val="0"/>
        <c:ser>
          <c:idx val="0"/>
          <c:order val="0"/>
          <c:tx>
            <c:v>Resultados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2439494058217571E-2"/>
                  <c:y val="-7.55002638997807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13300096281909E-2"/>
                  <c:y val="6.69586545521600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271567812817302E-2"/>
                  <c:y val="5.92996551831491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[1]Hoja1!$B$36:$B$38</c:f>
              <c:strCache>
                <c:ptCount val="3"/>
                <c:pt idx="0">
                  <c:v>Comprensión Verbal</c:v>
                </c:pt>
                <c:pt idx="1">
                  <c:v>Organización Perceptual</c:v>
                </c:pt>
                <c:pt idx="2">
                  <c:v>Independencia a la Distracción</c:v>
                </c:pt>
              </c:strCache>
            </c:strRef>
          </c:cat>
          <c:val>
            <c:numRef>
              <c:f>[1]Hoja1!$E$36:$E$38</c:f>
              <c:numCache>
                <c:formatCode>Estándar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Media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1.1559635447579099E-2"/>
                  <c:y val="-2.60984601395706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9933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[1]Hoja1!$F$36:$F$38</c:f>
              <c:numCache>
                <c:formatCode>Estándar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451648"/>
        <c:axId val="42210048"/>
      </c:barChart>
      <c:catAx>
        <c:axId val="39451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Estándar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21004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2210048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Estándar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51648"/>
        <c:crosses val="autoZero"/>
        <c:crossBetween val="between"/>
        <c:majorUnit val="1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</xdr:row>
      <xdr:rowOff>9525</xdr:rowOff>
    </xdr:from>
    <xdr:to>
      <xdr:col>14</xdr:col>
      <xdr:colOff>361950</xdr:colOff>
      <xdr:row>13</xdr:row>
      <xdr:rowOff>114300</xdr:rowOff>
    </xdr:to>
    <xdr:graphicFrame macro="">
      <xdr:nvGraphicFramePr>
        <xdr:cNvPr id="2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14</xdr:row>
      <xdr:rowOff>85725</xdr:rowOff>
    </xdr:from>
    <xdr:to>
      <xdr:col>14</xdr:col>
      <xdr:colOff>314325</xdr:colOff>
      <xdr:row>26</xdr:row>
      <xdr:rowOff>66675</xdr:rowOff>
    </xdr:to>
    <xdr:graphicFrame macro="">
      <xdr:nvGraphicFramePr>
        <xdr:cNvPr id="3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27</xdr:row>
      <xdr:rowOff>66675</xdr:rowOff>
    </xdr:from>
    <xdr:to>
      <xdr:col>14</xdr:col>
      <xdr:colOff>333375</xdr:colOff>
      <xdr:row>43</xdr:row>
      <xdr:rowOff>66675</xdr:rowOff>
    </xdr:to>
    <xdr:graphicFrame macro="">
      <xdr:nvGraphicFramePr>
        <xdr:cNvPr id="4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ISC-R-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7">
          <cell r="B7" t="str">
            <v>Información</v>
          </cell>
        </row>
        <row r="8">
          <cell r="B8" t="str">
            <v>Semejanzas</v>
          </cell>
        </row>
        <row r="9">
          <cell r="B9" t="str">
            <v>Aritmética</v>
          </cell>
        </row>
        <row r="10">
          <cell r="B10" t="str">
            <v>Vocabulario</v>
          </cell>
        </row>
        <row r="11">
          <cell r="B11" t="str">
            <v>Comprensión</v>
          </cell>
        </row>
        <row r="12">
          <cell r="B12" t="str">
            <v>Dígitos</v>
          </cell>
        </row>
        <row r="17">
          <cell r="B17" t="str">
            <v>Fig.Icompletas</v>
          </cell>
        </row>
        <row r="18">
          <cell r="B18" t="str">
            <v>Historietas</v>
          </cell>
        </row>
        <row r="19">
          <cell r="B19" t="str">
            <v>Cubos</v>
          </cell>
        </row>
        <row r="20">
          <cell r="B20" t="str">
            <v>Rompecabezas</v>
          </cell>
        </row>
        <row r="21">
          <cell r="B21" t="str">
            <v>Claves</v>
          </cell>
        </row>
        <row r="22">
          <cell r="B22" t="str">
            <v>Laberintos</v>
          </cell>
        </row>
        <row r="36">
          <cell r="B36" t="str">
            <v>Comprensión Verbal</v>
          </cell>
          <cell r="E36" t="e">
            <v>#DIV/0!</v>
          </cell>
          <cell r="F36">
            <v>10</v>
          </cell>
        </row>
        <row r="37">
          <cell r="B37" t="str">
            <v>Organización Perceptual</v>
          </cell>
          <cell r="E37" t="e">
            <v>#DIV/0!</v>
          </cell>
          <cell r="F37">
            <v>10</v>
          </cell>
        </row>
        <row r="38">
          <cell r="B38" t="str">
            <v>Independencia a la Distracción</v>
          </cell>
          <cell r="E38" t="e">
            <v>#DIV/0!</v>
          </cell>
          <cell r="F38">
            <v>10</v>
          </cell>
        </row>
        <row r="84">
          <cell r="B84">
            <v>10</v>
          </cell>
          <cell r="C84">
            <v>10</v>
          </cell>
          <cell r="D84">
            <v>10</v>
          </cell>
          <cell r="E84">
            <v>10</v>
          </cell>
          <cell r="F84">
            <v>10</v>
          </cell>
          <cell r="G84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C3" sqref="C3"/>
    </sheetView>
  </sheetViews>
  <sheetFormatPr baseColWidth="10" defaultRowHeight="15" x14ac:dyDescent="0.25"/>
  <cols>
    <col min="2" max="2" width="22" customWidth="1"/>
    <col min="3" max="3" width="9.7109375" customWidth="1"/>
  </cols>
  <sheetData>
    <row r="1" spans="1:9" ht="15.75" x14ac:dyDescent="0.25">
      <c r="B1" s="31" t="s">
        <v>0</v>
      </c>
      <c r="C1" s="31"/>
      <c r="D1" s="31"/>
      <c r="E1" s="29" t="s">
        <v>1</v>
      </c>
      <c r="F1" s="29"/>
      <c r="G1" s="29"/>
      <c r="H1" s="29"/>
    </row>
    <row r="2" spans="1:9" x14ac:dyDescent="0.25">
      <c r="B2" s="2" t="s">
        <v>2</v>
      </c>
      <c r="C2" s="30"/>
      <c r="D2" s="30"/>
      <c r="E2" s="30"/>
      <c r="F2" s="30"/>
      <c r="G2" s="30"/>
      <c r="H2" s="30"/>
      <c r="I2" s="1"/>
    </row>
    <row r="3" spans="1:9" x14ac:dyDescent="0.25">
      <c r="B3" s="3" t="s">
        <v>3</v>
      </c>
      <c r="C3" s="4" t="s">
        <v>40</v>
      </c>
      <c r="D3" s="4" t="s">
        <v>40</v>
      </c>
      <c r="E3" s="5" t="s">
        <v>4</v>
      </c>
      <c r="F3" s="6"/>
      <c r="G3" s="5" t="s">
        <v>5</v>
      </c>
      <c r="H3" s="6"/>
      <c r="I3" s="1"/>
    </row>
    <row r="4" spans="1:9" x14ac:dyDescent="0.25">
      <c r="A4" s="7"/>
      <c r="B4" s="8" t="s">
        <v>6</v>
      </c>
      <c r="C4" s="9">
        <f>(((((C3*12)+D3))*H32)/100)/12</f>
        <v>0</v>
      </c>
      <c r="D4" s="7"/>
      <c r="E4" s="7"/>
      <c r="F4" s="7"/>
      <c r="G4" s="7"/>
      <c r="H4" s="7"/>
      <c r="I4" s="7"/>
    </row>
    <row r="5" spans="1:9" x14ac:dyDescent="0.25">
      <c r="A5" s="7"/>
      <c r="B5" s="10" t="s">
        <v>7</v>
      </c>
      <c r="C5" s="10"/>
      <c r="D5" s="11" t="s">
        <v>8</v>
      </c>
      <c r="E5" s="10"/>
      <c r="F5" s="11" t="s">
        <v>9</v>
      </c>
      <c r="G5" s="11" t="s">
        <v>10</v>
      </c>
      <c r="H5" s="11" t="s">
        <v>11</v>
      </c>
      <c r="I5" s="7"/>
    </row>
    <row r="6" spans="1:9" x14ac:dyDescent="0.25">
      <c r="A6" s="7"/>
      <c r="B6" s="12"/>
      <c r="C6" s="12"/>
      <c r="D6" s="12"/>
      <c r="E6" s="12"/>
      <c r="F6" s="12"/>
      <c r="G6" s="12"/>
      <c r="H6" s="12"/>
      <c r="I6" s="7"/>
    </row>
    <row r="7" spans="1:9" x14ac:dyDescent="0.25">
      <c r="A7" s="7"/>
      <c r="B7" s="13" t="s">
        <v>12</v>
      </c>
      <c r="C7" s="13"/>
      <c r="D7" s="14"/>
      <c r="E7" s="15">
        <f t="shared" ref="E7:E12" si="0">NORMDIST(D7,10,3,TRUE)</f>
        <v>4.2906033319683703E-4</v>
      </c>
      <c r="F7" s="16">
        <f t="shared" ref="F7:F12" si="1">PRODUCT(E7,100)</f>
        <v>4.2906033319683699E-2</v>
      </c>
      <c r="G7" s="17">
        <v>50</v>
      </c>
      <c r="H7" s="18">
        <f t="shared" ref="H7:H12" si="2">SUM(100-F7)</f>
        <v>99.957093966680318</v>
      </c>
      <c r="I7" s="7"/>
    </row>
    <row r="8" spans="1:9" x14ac:dyDescent="0.25">
      <c r="A8" s="7"/>
      <c r="B8" s="13" t="s">
        <v>13</v>
      </c>
      <c r="C8" s="13"/>
      <c r="D8" s="14"/>
      <c r="E8" s="15">
        <f t="shared" si="0"/>
        <v>4.2906033319683703E-4</v>
      </c>
      <c r="F8" s="16">
        <f t="shared" si="1"/>
        <v>4.2906033319683699E-2</v>
      </c>
      <c r="G8" s="17">
        <v>50</v>
      </c>
      <c r="H8" s="18">
        <f t="shared" si="2"/>
        <v>99.957093966680318</v>
      </c>
      <c r="I8" s="7"/>
    </row>
    <row r="9" spans="1:9" x14ac:dyDescent="0.25">
      <c r="A9" s="7"/>
      <c r="B9" s="13" t="s">
        <v>14</v>
      </c>
      <c r="C9" s="13"/>
      <c r="D9" s="14"/>
      <c r="E9" s="15">
        <f t="shared" si="0"/>
        <v>4.2906033319683703E-4</v>
      </c>
      <c r="F9" s="16">
        <f t="shared" si="1"/>
        <v>4.2906033319683699E-2</v>
      </c>
      <c r="G9" s="17">
        <v>50</v>
      </c>
      <c r="H9" s="18">
        <f t="shared" si="2"/>
        <v>99.957093966680318</v>
      </c>
      <c r="I9" s="7"/>
    </row>
    <row r="10" spans="1:9" x14ac:dyDescent="0.25">
      <c r="A10" s="7"/>
      <c r="B10" s="13" t="s">
        <v>15</v>
      </c>
      <c r="C10" s="13"/>
      <c r="D10" s="14"/>
      <c r="E10" s="15">
        <f t="shared" si="0"/>
        <v>4.2906033319683703E-4</v>
      </c>
      <c r="F10" s="16">
        <f t="shared" si="1"/>
        <v>4.2906033319683699E-2</v>
      </c>
      <c r="G10" s="17">
        <v>50</v>
      </c>
      <c r="H10" s="18">
        <f t="shared" si="2"/>
        <v>99.957093966680318</v>
      </c>
      <c r="I10" s="7"/>
    </row>
    <row r="11" spans="1:9" x14ac:dyDescent="0.25">
      <c r="A11" s="7"/>
      <c r="B11" s="13" t="s">
        <v>16</v>
      </c>
      <c r="C11" s="13"/>
      <c r="D11" s="14"/>
      <c r="E11" s="15">
        <f t="shared" si="0"/>
        <v>4.2906033319683703E-4</v>
      </c>
      <c r="F11" s="16">
        <f t="shared" si="1"/>
        <v>4.2906033319683699E-2</v>
      </c>
      <c r="G11" s="17">
        <v>50</v>
      </c>
      <c r="H11" s="18">
        <f t="shared" si="2"/>
        <v>99.957093966680318</v>
      </c>
      <c r="I11" s="7"/>
    </row>
    <row r="12" spans="1:9" x14ac:dyDescent="0.25">
      <c r="A12" s="7"/>
      <c r="B12" s="13" t="s">
        <v>17</v>
      </c>
      <c r="C12" s="13"/>
      <c r="D12" s="14"/>
      <c r="E12" s="15">
        <f t="shared" si="0"/>
        <v>4.2906033319683703E-4</v>
      </c>
      <c r="F12" s="16">
        <f t="shared" si="1"/>
        <v>4.2906033319683699E-2</v>
      </c>
      <c r="G12" s="17">
        <v>50</v>
      </c>
      <c r="H12" s="18">
        <f t="shared" si="2"/>
        <v>99.957093966680318</v>
      </c>
      <c r="I12" s="7"/>
    </row>
    <row r="13" spans="1:9" x14ac:dyDescent="0.25">
      <c r="A13" s="7"/>
      <c r="B13" s="13" t="s">
        <v>18</v>
      </c>
      <c r="C13" s="13"/>
      <c r="D13" s="19">
        <f>SUM(D7:D12)-D12</f>
        <v>0</v>
      </c>
      <c r="E13" s="13"/>
      <c r="F13" s="13"/>
      <c r="G13" s="13"/>
      <c r="H13" s="20"/>
      <c r="I13" s="7"/>
    </row>
    <row r="14" spans="1:9" x14ac:dyDescent="0.25">
      <c r="A14" s="7"/>
      <c r="B14" s="21"/>
      <c r="C14" s="21"/>
      <c r="D14" s="21"/>
      <c r="E14" s="21"/>
      <c r="F14" s="21"/>
      <c r="G14" s="21"/>
      <c r="H14" s="21"/>
      <c r="I14" s="7"/>
    </row>
    <row r="15" spans="1:9" x14ac:dyDescent="0.25">
      <c r="A15" s="7"/>
      <c r="B15" s="10" t="s">
        <v>19</v>
      </c>
      <c r="C15" s="22"/>
      <c r="D15" s="10" t="s">
        <v>8</v>
      </c>
      <c r="E15" s="10"/>
      <c r="F15" s="10" t="s">
        <v>9</v>
      </c>
      <c r="G15" s="10" t="s">
        <v>10</v>
      </c>
      <c r="H15" s="10" t="s">
        <v>11</v>
      </c>
      <c r="I15" s="7"/>
    </row>
    <row r="16" spans="1:9" x14ac:dyDescent="0.25">
      <c r="A16" s="7"/>
      <c r="B16" s="12"/>
      <c r="C16" s="12"/>
      <c r="D16" s="12"/>
      <c r="E16" s="12"/>
      <c r="F16" s="12"/>
      <c r="G16" s="12"/>
      <c r="H16" s="12"/>
      <c r="I16" s="7"/>
    </row>
    <row r="17" spans="1:9" x14ac:dyDescent="0.25">
      <c r="A17" s="7"/>
      <c r="B17" s="13" t="s">
        <v>20</v>
      </c>
      <c r="C17" s="13"/>
      <c r="D17" s="14"/>
      <c r="E17" s="15">
        <f t="shared" ref="E17:E22" si="3">NORMDIST(D17,10,3,TRUE)</f>
        <v>4.2906033319683703E-4</v>
      </c>
      <c r="F17" s="16">
        <f t="shared" ref="F17:F22" si="4">PRODUCT(E17,100)</f>
        <v>4.2906033319683699E-2</v>
      </c>
      <c r="G17" s="17">
        <v>50</v>
      </c>
      <c r="H17" s="18">
        <f t="shared" ref="H17:H22" si="5">SUM(100-F17)</f>
        <v>99.957093966680318</v>
      </c>
      <c r="I17" s="7"/>
    </row>
    <row r="18" spans="1:9" x14ac:dyDescent="0.25">
      <c r="A18" s="7"/>
      <c r="B18" s="13" t="s">
        <v>21</v>
      </c>
      <c r="C18" s="13"/>
      <c r="D18" s="14"/>
      <c r="E18" s="15">
        <f>NORMDIST(D18,10,3,TRUE)</f>
        <v>4.2906033319683703E-4</v>
      </c>
      <c r="F18" s="16">
        <f t="shared" si="4"/>
        <v>4.2906033319683699E-2</v>
      </c>
      <c r="G18" s="17">
        <v>50</v>
      </c>
      <c r="H18" s="18">
        <f t="shared" si="5"/>
        <v>99.957093966680318</v>
      </c>
      <c r="I18" s="7"/>
    </row>
    <row r="19" spans="1:9" x14ac:dyDescent="0.25">
      <c r="A19" s="7"/>
      <c r="B19" s="13" t="s">
        <v>22</v>
      </c>
      <c r="C19" s="13"/>
      <c r="D19" s="14"/>
      <c r="E19" s="15">
        <f t="shared" si="3"/>
        <v>4.2906033319683703E-4</v>
      </c>
      <c r="F19" s="16">
        <f t="shared" si="4"/>
        <v>4.2906033319683699E-2</v>
      </c>
      <c r="G19" s="17">
        <v>50</v>
      </c>
      <c r="H19" s="18">
        <f t="shared" si="5"/>
        <v>99.957093966680318</v>
      </c>
      <c r="I19" s="7"/>
    </row>
    <row r="20" spans="1:9" x14ac:dyDescent="0.25">
      <c r="A20" s="7"/>
      <c r="B20" s="13" t="s">
        <v>23</v>
      </c>
      <c r="C20" s="13"/>
      <c r="D20" s="14"/>
      <c r="E20" s="15">
        <f t="shared" si="3"/>
        <v>4.2906033319683703E-4</v>
      </c>
      <c r="F20" s="16">
        <f t="shared" si="4"/>
        <v>4.2906033319683699E-2</v>
      </c>
      <c r="G20" s="17">
        <v>50</v>
      </c>
      <c r="H20" s="18">
        <f t="shared" si="5"/>
        <v>99.957093966680318</v>
      </c>
      <c r="I20" s="7"/>
    </row>
    <row r="21" spans="1:9" x14ac:dyDescent="0.25">
      <c r="A21" s="7"/>
      <c r="B21" s="13" t="s">
        <v>24</v>
      </c>
      <c r="C21" s="13"/>
      <c r="D21" s="14"/>
      <c r="E21" s="15">
        <f t="shared" si="3"/>
        <v>4.2906033319683703E-4</v>
      </c>
      <c r="F21" s="16">
        <f t="shared" si="4"/>
        <v>4.2906033319683699E-2</v>
      </c>
      <c r="G21" s="17">
        <v>50</v>
      </c>
      <c r="H21" s="18">
        <f t="shared" si="5"/>
        <v>99.957093966680318</v>
      </c>
      <c r="I21" s="7"/>
    </row>
    <row r="22" spans="1:9" x14ac:dyDescent="0.25">
      <c r="A22" s="7"/>
      <c r="B22" s="13" t="s">
        <v>25</v>
      </c>
      <c r="C22" s="13"/>
      <c r="D22" s="14"/>
      <c r="E22" s="15">
        <f t="shared" si="3"/>
        <v>4.2906033319683703E-4</v>
      </c>
      <c r="F22" s="16">
        <f t="shared" si="4"/>
        <v>4.2906033319683699E-2</v>
      </c>
      <c r="G22" s="17">
        <v>50</v>
      </c>
      <c r="H22" s="18">
        <f t="shared" si="5"/>
        <v>99.957093966680318</v>
      </c>
      <c r="I22" s="7"/>
    </row>
    <row r="23" spans="1:9" x14ac:dyDescent="0.25">
      <c r="A23" s="7"/>
      <c r="B23" s="13"/>
      <c r="C23" s="13"/>
      <c r="D23" s="13"/>
      <c r="E23" s="13"/>
      <c r="F23" s="13"/>
      <c r="G23" s="13"/>
      <c r="H23" s="13"/>
      <c r="I23" s="7"/>
    </row>
    <row r="24" spans="1:9" x14ac:dyDescent="0.25">
      <c r="A24" s="7"/>
      <c r="B24" s="13" t="s">
        <v>26</v>
      </c>
      <c r="C24" s="13"/>
      <c r="D24" s="19">
        <f>SUM(D17:D22)-D22</f>
        <v>0</v>
      </c>
      <c r="E24" s="13"/>
      <c r="F24" s="13"/>
      <c r="G24" s="13"/>
      <c r="H24" s="20"/>
      <c r="I24" s="7"/>
    </row>
    <row r="25" spans="1:9" x14ac:dyDescent="0.25">
      <c r="A25" s="7"/>
      <c r="B25" s="23"/>
      <c r="C25" s="23"/>
      <c r="D25" s="23"/>
      <c r="E25" s="23"/>
      <c r="F25" s="23"/>
      <c r="G25" s="23"/>
      <c r="H25" s="23"/>
      <c r="I25" s="7"/>
    </row>
    <row r="26" spans="1:9" x14ac:dyDescent="0.25">
      <c r="A26" s="7"/>
      <c r="B26" s="10" t="s">
        <v>27</v>
      </c>
      <c r="C26" s="10"/>
      <c r="D26" s="10"/>
      <c r="E26" s="10"/>
      <c r="F26" s="11" t="s">
        <v>28</v>
      </c>
      <c r="G26" s="24"/>
      <c r="H26" s="11" t="s">
        <v>29</v>
      </c>
      <c r="I26" s="7"/>
    </row>
    <row r="27" spans="1:9" x14ac:dyDescent="0.25">
      <c r="A27" s="7"/>
      <c r="B27" s="10"/>
      <c r="C27" s="10"/>
      <c r="D27" s="10"/>
      <c r="E27" s="10"/>
      <c r="F27" s="11" t="s">
        <v>30</v>
      </c>
      <c r="G27" s="24"/>
      <c r="H27" s="11"/>
      <c r="I27" s="7"/>
    </row>
    <row r="28" spans="1:9" x14ac:dyDescent="0.25">
      <c r="A28" s="7"/>
      <c r="B28" s="13" t="s">
        <v>31</v>
      </c>
      <c r="C28" s="13"/>
      <c r="D28" s="17">
        <f>SUM(D7,D8,D9,D10,D11)</f>
        <v>0</v>
      </c>
      <c r="E28" s="15">
        <f>NORMDIST(D28,50,11.08,TRUE)</f>
        <v>3.2013520146147466E-6</v>
      </c>
      <c r="F28" s="16">
        <f>PRODUCT(E28,100)</f>
        <v>3.2013520146147466E-4</v>
      </c>
      <c r="G28" s="17">
        <v>50</v>
      </c>
      <c r="H28" s="25">
        <f>NORMINV(E28,100,15)</f>
        <v>32.310469314079413</v>
      </c>
      <c r="I28" s="7"/>
    </row>
    <row r="29" spans="1:9" x14ac:dyDescent="0.25">
      <c r="A29" s="7"/>
      <c r="B29" s="13"/>
      <c r="C29" s="13"/>
      <c r="D29" s="17"/>
      <c r="E29" s="15"/>
      <c r="F29" s="17"/>
      <c r="G29" s="17"/>
      <c r="H29" s="17"/>
      <c r="I29" s="7"/>
    </row>
    <row r="30" spans="1:9" x14ac:dyDescent="0.25">
      <c r="A30" s="7"/>
      <c r="B30" s="13" t="s">
        <v>32</v>
      </c>
      <c r="C30" s="13"/>
      <c r="D30" s="17">
        <f>SUM(D17,D18,D19,D20,D21)</f>
        <v>0</v>
      </c>
      <c r="E30" s="15">
        <f>NORMDIST(D30,50.01,9.72,TRUE)</f>
        <v>1.3371642941720536E-7</v>
      </c>
      <c r="F30" s="16">
        <f>PRODUCT(E30,100)</f>
        <v>1.3371642941720537E-5</v>
      </c>
      <c r="G30" s="17">
        <v>50</v>
      </c>
      <c r="H30" s="25">
        <f>NORMINV(E30,100,15)</f>
        <v>22.824074074074062</v>
      </c>
      <c r="I30" s="7"/>
    </row>
    <row r="31" spans="1:9" x14ac:dyDescent="0.25">
      <c r="A31" s="7"/>
      <c r="B31" s="13"/>
      <c r="C31" s="13"/>
      <c r="D31" s="17"/>
      <c r="E31" s="15"/>
      <c r="F31" s="17"/>
      <c r="G31" s="17"/>
      <c r="H31" s="17"/>
      <c r="I31" s="7"/>
    </row>
    <row r="32" spans="1:9" x14ac:dyDescent="0.25">
      <c r="A32" s="7"/>
      <c r="B32" s="13" t="s">
        <v>33</v>
      </c>
      <c r="C32" s="13"/>
      <c r="D32" s="17">
        <f>SUM(D28,D30)</f>
        <v>0</v>
      </c>
      <c r="E32" s="15">
        <f>NORMDIST(D32,100.11,18.2,TRUE)</f>
        <v>1.893047728515894E-8</v>
      </c>
      <c r="F32" s="16">
        <f>PRODUCT(E32,100)</f>
        <v>1.8930477285158939E-6</v>
      </c>
      <c r="G32" s="17">
        <v>50</v>
      </c>
      <c r="H32" s="26">
        <f>NORMINV(E32,100,15)</f>
        <v>17.491758241758248</v>
      </c>
      <c r="I32" s="7"/>
    </row>
    <row r="33" spans="1:9" x14ac:dyDescent="0.25">
      <c r="A33" s="7"/>
      <c r="B33" s="21"/>
      <c r="C33" s="21"/>
      <c r="D33" s="21"/>
      <c r="E33" s="21"/>
      <c r="F33" s="21"/>
      <c r="G33" s="21"/>
      <c r="H33" s="21"/>
      <c r="I33" s="7"/>
    </row>
    <row r="34" spans="1:9" x14ac:dyDescent="0.25">
      <c r="A34" s="7"/>
      <c r="B34" s="10" t="s">
        <v>34</v>
      </c>
      <c r="C34" s="10"/>
      <c r="D34" s="10"/>
      <c r="E34" s="11" t="s">
        <v>35</v>
      </c>
      <c r="F34" s="11" t="s">
        <v>10</v>
      </c>
      <c r="G34" s="11"/>
      <c r="H34" s="11" t="s">
        <v>36</v>
      </c>
      <c r="I34" s="7"/>
    </row>
    <row r="35" spans="1:9" x14ac:dyDescent="0.25">
      <c r="A35" s="7"/>
      <c r="B35" s="12"/>
      <c r="C35" s="12"/>
      <c r="D35" s="12"/>
      <c r="E35" s="12"/>
      <c r="F35" s="12"/>
      <c r="G35" s="12"/>
      <c r="H35" s="12"/>
      <c r="I35" s="7"/>
    </row>
    <row r="36" spans="1:9" x14ac:dyDescent="0.25">
      <c r="A36" s="7"/>
      <c r="B36" s="13" t="s">
        <v>37</v>
      </c>
      <c r="C36" s="13"/>
      <c r="D36" s="13"/>
      <c r="E36" s="17" t="e">
        <f>AVERAGE(D7,D8,D10,D11)</f>
        <v>#DIV/0!</v>
      </c>
      <c r="F36" s="17">
        <v>10</v>
      </c>
      <c r="G36" s="17"/>
      <c r="H36" s="27" t="e">
        <f>SUM(E36-F36)</f>
        <v>#DIV/0!</v>
      </c>
      <c r="I36" s="28"/>
    </row>
    <row r="37" spans="1:9" x14ac:dyDescent="0.25">
      <c r="A37" s="7"/>
      <c r="B37" s="13" t="s">
        <v>38</v>
      </c>
      <c r="C37" s="13"/>
      <c r="D37" s="13"/>
      <c r="E37" s="17" t="e">
        <f>AVERAGE(D17,D18,D19,D20,D22)</f>
        <v>#DIV/0!</v>
      </c>
      <c r="F37" s="17">
        <v>10</v>
      </c>
      <c r="G37" s="17"/>
      <c r="H37" s="27" t="e">
        <f>SUM(E37-F37)</f>
        <v>#DIV/0!</v>
      </c>
      <c r="I37" s="28"/>
    </row>
    <row r="38" spans="1:9" x14ac:dyDescent="0.25">
      <c r="A38" s="7"/>
      <c r="B38" s="13" t="s">
        <v>39</v>
      </c>
      <c r="C38" s="13"/>
      <c r="D38" s="13"/>
      <c r="E38" s="27" t="e">
        <f>AVERAGE(D9,D12,D21)</f>
        <v>#DIV/0!</v>
      </c>
      <c r="F38" s="17">
        <v>10</v>
      </c>
      <c r="G38" s="17"/>
      <c r="H38" s="27" t="e">
        <f>SUM(E38-F38)</f>
        <v>#DIV/0!</v>
      </c>
      <c r="I38" s="7"/>
    </row>
    <row r="39" spans="1:9" x14ac:dyDescent="0.25">
      <c r="I39" s="7"/>
    </row>
    <row r="40" spans="1:9" x14ac:dyDescent="0.25">
      <c r="I40" s="7"/>
    </row>
    <row r="41" spans="1:9" x14ac:dyDescent="0.25">
      <c r="I41" s="7"/>
    </row>
    <row r="42" spans="1:9" x14ac:dyDescent="0.25">
      <c r="I42" s="7"/>
    </row>
    <row r="43" spans="1:9" x14ac:dyDescent="0.25">
      <c r="I43" s="7"/>
    </row>
    <row r="44" spans="1:9" x14ac:dyDescent="0.25">
      <c r="I44" s="7"/>
    </row>
    <row r="45" spans="1:9" x14ac:dyDescent="0.25">
      <c r="I45" s="7"/>
    </row>
    <row r="46" spans="1:9" x14ac:dyDescent="0.25">
      <c r="I46" s="7"/>
    </row>
  </sheetData>
  <sheetProtection password="C442" sheet="1" objects="1" scenarios="1"/>
  <mergeCells count="3">
    <mergeCell ref="E1:H1"/>
    <mergeCell ref="C2:H2"/>
    <mergeCell ref="B1:D1"/>
  </mergeCells>
  <conditionalFormatting sqref="F17:F22 F6:F12 F28:F32">
    <cfRule type="cellIs" dxfId="1" priority="1" stopIfTrue="1" operator="between">
      <formula>0</formula>
      <formula>49</formula>
    </cfRule>
  </conditionalFormatting>
  <conditionalFormatting sqref="H36:H38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Garcia Padilla</dc:creator>
  <cp:lastModifiedBy>Manuel Garcia</cp:lastModifiedBy>
  <dcterms:created xsi:type="dcterms:W3CDTF">2013-04-25T14:45:49Z</dcterms:created>
  <dcterms:modified xsi:type="dcterms:W3CDTF">2013-04-25T15:23:12Z</dcterms:modified>
</cp:coreProperties>
</file>