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BAREMACIÓN AYUDANTE DOCTOR\2026-2027\"/>
    </mc:Choice>
  </mc:AlternateContent>
  <bookViews>
    <workbookView xWindow="3820" yWindow="1640" windowWidth="17280" windowHeight="9960" tabRatio="898" firstSheet="8" activeTab="13"/>
  </bookViews>
  <sheets>
    <sheet name="Presentación" sheetId="22" r:id="rId1"/>
    <sheet name="1.1 i 1.2 Expediente" sheetId="5" r:id="rId2"/>
    <sheet name="2.1 Docencia" sheetId="4" r:id="rId3"/>
    <sheet name="2.2 Formación Docente" sheetId="6" r:id="rId4"/>
    <sheet name="2.3 Otros méritos Docentes" sheetId="12" r:id="rId5"/>
    <sheet name="3.1 Formación investigación" sheetId="7" r:id="rId6"/>
    <sheet name="3.2a Artículos" sheetId="1" r:id="rId7"/>
    <sheet name="3.2b Libros" sheetId="3" r:id="rId8"/>
    <sheet name="3.2c-3.2h Projectes, etc" sheetId="8" r:id="rId9"/>
    <sheet name="3.3 Otros méritos investigación" sheetId="23" r:id="rId10"/>
    <sheet name="4 Conocimiento Lengua propia" sheetId="16" r:id="rId11"/>
    <sheet name="5 Otros méritos" sheetId="14" r:id="rId12"/>
    <sheet name="6 Mérito preferente" sheetId="17" r:id="rId13"/>
    <sheet name="7 Medidas Igualdad" sheetId="13" r:id="rId14"/>
    <sheet name="Total" sheetId="18" state="hidden" r:id="rId15"/>
    <sheet name="Hoja1" sheetId="19" state="hidden" r:id="rId16"/>
  </sheets>
  <calcPr calcId="162913"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6" i="1" l="1"/>
  <c r="F8" i="6"/>
  <c r="G9" i="6" l="1"/>
  <c r="G10" i="6"/>
  <c r="G11" i="6"/>
  <c r="G12" i="6"/>
  <c r="G13" i="6"/>
  <c r="G14" i="6"/>
  <c r="G15" i="6"/>
  <c r="G16" i="6"/>
  <c r="G17" i="6"/>
  <c r="G18" i="6"/>
  <c r="G19" i="6"/>
  <c r="G20" i="6"/>
  <c r="G21" i="6"/>
  <c r="G22" i="6"/>
  <c r="G23" i="6"/>
  <c r="G24" i="6"/>
  <c r="G25" i="6"/>
  <c r="G26" i="6"/>
  <c r="G27" i="6"/>
  <c r="G28" i="6"/>
  <c r="G29" i="6"/>
  <c r="G30" i="6"/>
  <c r="G31" i="6"/>
  <c r="G32" i="6"/>
  <c r="G33" i="6"/>
  <c r="G34" i="6"/>
  <c r="G35" i="6"/>
  <c r="K12" i="8" l="1"/>
  <c r="K13" i="8"/>
  <c r="K14" i="8"/>
  <c r="K15" i="8"/>
  <c r="K16" i="8"/>
  <c r="K17" i="8"/>
  <c r="K18" i="8"/>
  <c r="K19" i="8"/>
  <c r="K20" i="8"/>
  <c r="K21" i="8"/>
  <c r="K22" i="8"/>
  <c r="K23" i="8"/>
  <c r="K24" i="8"/>
  <c r="K25" i="8"/>
  <c r="K26" i="8"/>
  <c r="K27" i="8"/>
  <c r="K28" i="8"/>
  <c r="K29" i="8"/>
  <c r="K30" i="8"/>
  <c r="K31" i="8"/>
  <c r="K32" i="8"/>
  <c r="K33" i="8"/>
  <c r="K34" i="8"/>
  <c r="K35" i="8"/>
  <c r="K36" i="8"/>
  <c r="K37" i="8"/>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79" i="8"/>
  <c r="K80" i="8"/>
  <c r="K81" i="8"/>
  <c r="K82" i="8"/>
  <c r="K83" i="8"/>
  <c r="K84" i="8"/>
  <c r="K85" i="8"/>
  <c r="K86" i="8"/>
  <c r="K87" i="8"/>
  <c r="K88" i="8"/>
  <c r="K89" i="8"/>
  <c r="K90" i="8"/>
  <c r="K91" i="8"/>
  <c r="K92" i="8"/>
  <c r="K93" i="8"/>
  <c r="K94" i="8"/>
  <c r="K95" i="8"/>
  <c r="K96" i="8"/>
  <c r="K97" i="8"/>
  <c r="K98" i="8"/>
  <c r="K99" i="8"/>
  <c r="K100" i="8"/>
  <c r="K101" i="8"/>
  <c r="K102" i="8"/>
  <c r="K103" i="8"/>
  <c r="K104" i="8"/>
  <c r="K105" i="8"/>
  <c r="K106" i="8"/>
  <c r="K107" i="8"/>
  <c r="K108" i="8"/>
  <c r="K109" i="8"/>
  <c r="K110" i="8"/>
  <c r="K111" i="8"/>
  <c r="K112" i="8"/>
  <c r="K113" i="8"/>
  <c r="K114" i="8"/>
  <c r="K115" i="8"/>
  <c r="K116" i="8"/>
  <c r="K117" i="8"/>
  <c r="K118" i="8"/>
  <c r="K119" i="8"/>
  <c r="K120" i="8"/>
  <c r="K121" i="8"/>
  <c r="K122" i="8"/>
  <c r="K123" i="8"/>
  <c r="K124" i="8"/>
  <c r="K125" i="8"/>
  <c r="K126" i="8"/>
  <c r="K127" i="8"/>
  <c r="K128" i="8"/>
  <c r="K129" i="8"/>
  <c r="K130" i="8"/>
  <c r="K131" i="8"/>
  <c r="K132" i="8"/>
  <c r="K133" i="8"/>
  <c r="K134" i="8"/>
  <c r="K135" i="8"/>
  <c r="K136" i="8"/>
  <c r="K137" i="8"/>
  <c r="K138" i="8"/>
  <c r="K139" i="8"/>
  <c r="K140" i="8"/>
  <c r="K141" i="8"/>
  <c r="K142" i="8"/>
  <c r="K143" i="8"/>
  <c r="K144" i="8"/>
  <c r="K145" i="8"/>
  <c r="K146" i="8"/>
  <c r="K147" i="8"/>
  <c r="K148" i="8"/>
  <c r="K149" i="8"/>
  <c r="K150" i="8"/>
  <c r="K151" i="8"/>
  <c r="K152" i="8"/>
  <c r="K153" i="8"/>
  <c r="K154" i="8"/>
  <c r="K155" i="8"/>
  <c r="K156" i="8"/>
  <c r="K157" i="8"/>
  <c r="K158" i="8"/>
  <c r="K159" i="8"/>
  <c r="K160" i="8"/>
  <c r="K161" i="8"/>
  <c r="K162" i="8"/>
  <c r="K163" i="8"/>
  <c r="K164" i="8"/>
  <c r="K165" i="8"/>
  <c r="K166" i="8"/>
  <c r="K167" i="8"/>
  <c r="K168" i="8"/>
  <c r="K169" i="8"/>
  <c r="K170" i="8"/>
  <c r="K171" i="8"/>
  <c r="K172" i="8"/>
  <c r="K173" i="8"/>
  <c r="K174" i="8"/>
  <c r="K175" i="8"/>
  <c r="K176" i="8"/>
  <c r="K177" i="8"/>
  <c r="K178" i="8"/>
  <c r="K179" i="8"/>
  <c r="K180" i="8"/>
  <c r="K181" i="8"/>
  <c r="K182" i="8"/>
  <c r="K183" i="8"/>
  <c r="K184" i="8"/>
  <c r="K185" i="8"/>
  <c r="K186" i="8"/>
  <c r="K187" i="8"/>
  <c r="K188" i="8"/>
  <c r="K189" i="8"/>
  <c r="K190" i="8"/>
  <c r="K191" i="8"/>
  <c r="K192" i="8"/>
  <c r="K193" i="8"/>
  <c r="K194" i="8"/>
  <c r="K195" i="8"/>
  <c r="K196" i="8"/>
  <c r="K197" i="8"/>
  <c r="K198" i="8"/>
  <c r="K199" i="8"/>
  <c r="K200" i="8"/>
  <c r="K11" i="8"/>
  <c r="F9" i="23"/>
  <c r="F10" i="23"/>
  <c r="F11" i="23"/>
  <c r="F12" i="23"/>
  <c r="F13" i="23"/>
  <c r="F14" i="23"/>
  <c r="F15" i="23"/>
  <c r="F16" i="23"/>
  <c r="F17" i="23"/>
  <c r="F18" i="23"/>
  <c r="F19" i="23"/>
  <c r="F20" i="23"/>
  <c r="F21" i="23"/>
  <c r="F22" i="23"/>
  <c r="F23" i="23"/>
  <c r="F24" i="23"/>
  <c r="F25" i="23"/>
  <c r="F26" i="23"/>
  <c r="F27" i="23"/>
  <c r="F28" i="23"/>
  <c r="F29" i="23"/>
  <c r="F30" i="23"/>
  <c r="F31" i="23"/>
  <c r="F32" i="23"/>
  <c r="F33" i="23"/>
  <c r="F34" i="23"/>
  <c r="F35" i="23"/>
  <c r="F36" i="23"/>
  <c r="F37" i="23"/>
  <c r="F38" i="23"/>
  <c r="F39" i="23"/>
  <c r="F40" i="23"/>
  <c r="F41" i="23"/>
  <c r="F42" i="23"/>
  <c r="F43" i="23"/>
  <c r="F44" i="23"/>
  <c r="F45" i="23"/>
  <c r="F46" i="23"/>
  <c r="F47" i="23"/>
  <c r="F48" i="23"/>
  <c r="F49" i="23"/>
  <c r="F50" i="23"/>
  <c r="F51" i="23"/>
  <c r="F52" i="23"/>
  <c r="F53" i="23"/>
  <c r="F54" i="23"/>
  <c r="F55" i="23"/>
  <c r="F56" i="23"/>
  <c r="F57" i="23"/>
  <c r="F58" i="23"/>
  <c r="F59" i="23"/>
  <c r="F60" i="23"/>
  <c r="F61" i="23"/>
  <c r="F62" i="23"/>
  <c r="F63" i="23"/>
  <c r="F64" i="23"/>
  <c r="F65" i="23"/>
  <c r="F66" i="23"/>
  <c r="F67" i="23"/>
  <c r="F68" i="23"/>
  <c r="F69" i="23"/>
  <c r="F70" i="23"/>
  <c r="F71" i="23"/>
  <c r="F72" i="23"/>
  <c r="F73" i="23"/>
  <c r="F74" i="23"/>
  <c r="F75" i="23"/>
  <c r="F76" i="23"/>
  <c r="F77" i="23"/>
  <c r="F78" i="23"/>
  <c r="F79" i="23"/>
  <c r="F80" i="23"/>
  <c r="F81" i="23"/>
  <c r="F82" i="23"/>
  <c r="F83" i="23"/>
  <c r="F84" i="23"/>
  <c r="F85" i="23"/>
  <c r="F86" i="23"/>
  <c r="F87" i="23"/>
  <c r="F88" i="23"/>
  <c r="F89" i="23"/>
  <c r="F90" i="23"/>
  <c r="F91" i="23"/>
  <c r="F92" i="23"/>
  <c r="F93" i="23"/>
  <c r="F94" i="23"/>
  <c r="F95" i="23"/>
  <c r="F96" i="23"/>
  <c r="F97" i="23"/>
  <c r="F98" i="23"/>
  <c r="F99" i="23"/>
  <c r="F100" i="23"/>
  <c r="F101" i="23"/>
  <c r="F102" i="23"/>
  <c r="F103" i="23"/>
  <c r="F104" i="23"/>
  <c r="F105" i="23"/>
  <c r="F106" i="23"/>
  <c r="F107" i="23"/>
  <c r="F108" i="23"/>
  <c r="F109" i="23"/>
  <c r="F110" i="23"/>
  <c r="F111" i="23"/>
  <c r="F112" i="23"/>
  <c r="F113" i="23"/>
  <c r="F114" i="23"/>
  <c r="F115" i="23"/>
  <c r="F116" i="23"/>
  <c r="F117" i="23"/>
  <c r="F118" i="23"/>
  <c r="F119" i="23"/>
  <c r="F120" i="23"/>
  <c r="F121" i="23"/>
  <c r="F122" i="23"/>
  <c r="J12" i="8"/>
  <c r="J13" i="8"/>
  <c r="J14" i="8"/>
  <c r="J15" i="8"/>
  <c r="J16" i="8"/>
  <c r="J17" i="8"/>
  <c r="J18" i="8"/>
  <c r="J19" i="8"/>
  <c r="J20" i="8"/>
  <c r="J21" i="8"/>
  <c r="J22" i="8"/>
  <c r="J23" i="8"/>
  <c r="J24" i="8"/>
  <c r="J25" i="8"/>
  <c r="J26" i="8"/>
  <c r="J27" i="8"/>
  <c r="J28" i="8"/>
  <c r="J29" i="8"/>
  <c r="J30" i="8"/>
  <c r="J31" i="8"/>
  <c r="J32" i="8"/>
  <c r="J33" i="8"/>
  <c r="J34" i="8"/>
  <c r="J35" i="8"/>
  <c r="J36" i="8"/>
  <c r="J37" i="8"/>
  <c r="J38" i="8"/>
  <c r="J39" i="8"/>
  <c r="J40" i="8"/>
  <c r="J41" i="8"/>
  <c r="J42" i="8"/>
  <c r="J43" i="8"/>
  <c r="J44" i="8"/>
  <c r="J45" i="8"/>
  <c r="J46" i="8"/>
  <c r="J47" i="8"/>
  <c r="J48" i="8"/>
  <c r="J49" i="8"/>
  <c r="J50" i="8"/>
  <c r="J51" i="8"/>
  <c r="J52" i="8"/>
  <c r="J53" i="8"/>
  <c r="J54" i="8"/>
  <c r="J55" i="8"/>
  <c r="J56" i="8"/>
  <c r="J57" i="8"/>
  <c r="J58" i="8"/>
  <c r="J59" i="8"/>
  <c r="J60" i="8"/>
  <c r="J61" i="8"/>
  <c r="J62" i="8"/>
  <c r="J63" i="8"/>
  <c r="J64" i="8"/>
  <c r="J65" i="8"/>
  <c r="J66" i="8"/>
  <c r="J67" i="8"/>
  <c r="J68" i="8"/>
  <c r="J69" i="8"/>
  <c r="J70" i="8"/>
  <c r="J71" i="8"/>
  <c r="J72" i="8"/>
  <c r="J73" i="8"/>
  <c r="J74" i="8"/>
  <c r="J75" i="8"/>
  <c r="J76" i="8"/>
  <c r="J77" i="8"/>
  <c r="J78" i="8"/>
  <c r="J79" i="8"/>
  <c r="J80" i="8"/>
  <c r="J81" i="8"/>
  <c r="J82" i="8"/>
  <c r="J83" i="8"/>
  <c r="J84" i="8"/>
  <c r="J85" i="8"/>
  <c r="J86" i="8"/>
  <c r="J87" i="8"/>
  <c r="J88" i="8"/>
  <c r="J89" i="8"/>
  <c r="J90" i="8"/>
  <c r="J91" i="8"/>
  <c r="J92" i="8"/>
  <c r="J93" i="8"/>
  <c r="J94" i="8"/>
  <c r="J95" i="8"/>
  <c r="J96" i="8"/>
  <c r="J97" i="8"/>
  <c r="J98" i="8"/>
  <c r="J99" i="8"/>
  <c r="J100" i="8"/>
  <c r="J101" i="8"/>
  <c r="J102" i="8"/>
  <c r="J103" i="8"/>
  <c r="J104" i="8"/>
  <c r="J105" i="8"/>
  <c r="J106" i="8"/>
  <c r="J107" i="8"/>
  <c r="J108" i="8"/>
  <c r="J109" i="8"/>
  <c r="J110" i="8"/>
  <c r="J111" i="8"/>
  <c r="J112" i="8"/>
  <c r="J113" i="8"/>
  <c r="J114" i="8"/>
  <c r="J115" i="8"/>
  <c r="J116" i="8"/>
  <c r="J117" i="8"/>
  <c r="J118" i="8"/>
  <c r="J119" i="8"/>
  <c r="J120" i="8"/>
  <c r="J121" i="8"/>
  <c r="J122" i="8"/>
  <c r="J123" i="8"/>
  <c r="J124" i="8"/>
  <c r="J125" i="8"/>
  <c r="J126" i="8"/>
  <c r="J127" i="8"/>
  <c r="J128" i="8"/>
  <c r="J129" i="8"/>
  <c r="J130" i="8"/>
  <c r="J131" i="8"/>
  <c r="J132" i="8"/>
  <c r="J133" i="8"/>
  <c r="J134" i="8"/>
  <c r="J135" i="8"/>
  <c r="J136" i="8"/>
  <c r="J137" i="8"/>
  <c r="J138" i="8"/>
  <c r="J139" i="8"/>
  <c r="J140" i="8"/>
  <c r="J141" i="8"/>
  <c r="J142" i="8"/>
  <c r="J143" i="8"/>
  <c r="J144" i="8"/>
  <c r="J145" i="8"/>
  <c r="J146" i="8"/>
  <c r="J147" i="8"/>
  <c r="J148" i="8"/>
  <c r="J149" i="8"/>
  <c r="J150" i="8"/>
  <c r="J151" i="8"/>
  <c r="J152" i="8"/>
  <c r="J153" i="8"/>
  <c r="J154" i="8"/>
  <c r="J155" i="8"/>
  <c r="J156" i="8"/>
  <c r="J157" i="8"/>
  <c r="J158" i="8"/>
  <c r="J159" i="8"/>
  <c r="J160" i="8"/>
  <c r="J161" i="8"/>
  <c r="J162" i="8"/>
  <c r="J163" i="8"/>
  <c r="J164" i="8"/>
  <c r="J165" i="8"/>
  <c r="J166" i="8"/>
  <c r="J167" i="8"/>
  <c r="J168" i="8"/>
  <c r="J169" i="8"/>
  <c r="J170" i="8"/>
  <c r="J171" i="8"/>
  <c r="J172" i="8"/>
  <c r="J173" i="8"/>
  <c r="J174" i="8"/>
  <c r="J175" i="8"/>
  <c r="J176" i="8"/>
  <c r="J177" i="8"/>
  <c r="J178" i="8"/>
  <c r="J179" i="8"/>
  <c r="J180" i="8"/>
  <c r="J181" i="8"/>
  <c r="J182" i="8"/>
  <c r="J183" i="8"/>
  <c r="J184" i="8"/>
  <c r="J185" i="8"/>
  <c r="J186" i="8"/>
  <c r="J187" i="8"/>
  <c r="J188" i="8"/>
  <c r="J189" i="8"/>
  <c r="J190" i="8"/>
  <c r="J191" i="8"/>
  <c r="J192" i="8"/>
  <c r="J193" i="8"/>
  <c r="J194" i="8"/>
  <c r="J195" i="8"/>
  <c r="J196" i="8"/>
  <c r="J197" i="8"/>
  <c r="J198" i="8"/>
  <c r="J199" i="8"/>
  <c r="J200" i="8"/>
  <c r="J11" i="8"/>
  <c r="E10" i="14"/>
  <c r="E11" i="14"/>
  <c r="E12" i="14"/>
  <c r="E13" i="14"/>
  <c r="E14" i="14"/>
  <c r="E15" i="14"/>
  <c r="E16" i="14"/>
  <c r="E17" i="14"/>
  <c r="E18" i="14"/>
  <c r="E19" i="14"/>
  <c r="E20" i="14"/>
  <c r="E21" i="14"/>
  <c r="E22" i="14"/>
  <c r="E23" i="14"/>
  <c r="E24" i="14"/>
  <c r="E25" i="14"/>
  <c r="E26" i="14"/>
  <c r="E27" i="14"/>
  <c r="E28" i="14"/>
  <c r="E29" i="14"/>
  <c r="E30" i="14"/>
  <c r="E31" i="14"/>
  <c r="E32" i="14"/>
  <c r="E33" i="14"/>
  <c r="E34" i="14"/>
  <c r="E35" i="14"/>
  <c r="E36" i="14"/>
  <c r="E37" i="14"/>
  <c r="E38" i="14"/>
  <c r="E39" i="14"/>
  <c r="E40" i="14"/>
  <c r="E41" i="14"/>
  <c r="E42" i="14"/>
  <c r="E43" i="14"/>
  <c r="E44" i="14"/>
  <c r="E45" i="14"/>
  <c r="E46" i="14"/>
  <c r="E47" i="14"/>
  <c r="E48" i="14"/>
  <c r="E49" i="14"/>
  <c r="E50" i="14"/>
  <c r="E51" i="14"/>
  <c r="E52" i="14"/>
  <c r="E53" i="14"/>
  <c r="E54" i="14"/>
  <c r="E55" i="14"/>
  <c r="E56" i="14"/>
  <c r="E57" i="14"/>
  <c r="E58" i="14"/>
  <c r="E59" i="14"/>
  <c r="E60" i="14"/>
  <c r="E61" i="14"/>
  <c r="E62" i="14"/>
  <c r="E63" i="14"/>
  <c r="E64" i="14"/>
  <c r="E65" i="14"/>
  <c r="E66" i="14"/>
  <c r="E67" i="14"/>
  <c r="E68" i="14"/>
  <c r="E69" i="14"/>
  <c r="E70" i="14"/>
  <c r="E71" i="14"/>
  <c r="E72" i="14"/>
  <c r="E73" i="14"/>
  <c r="E74" i="14"/>
  <c r="E75" i="14"/>
  <c r="E76" i="14"/>
  <c r="E77" i="14"/>
  <c r="E78" i="14"/>
  <c r="E79" i="14"/>
  <c r="E80" i="14"/>
  <c r="E81" i="14"/>
  <c r="E82" i="14"/>
  <c r="E83" i="14"/>
  <c r="E84" i="14"/>
  <c r="E85" i="14"/>
  <c r="E86" i="14"/>
  <c r="E87" i="14"/>
  <c r="E88" i="14"/>
  <c r="E89" i="14"/>
  <c r="E90" i="14"/>
  <c r="E91" i="14"/>
  <c r="E92" i="14"/>
  <c r="E93" i="14"/>
  <c r="E94" i="14"/>
  <c r="E95" i="14"/>
  <c r="E96" i="14"/>
  <c r="E97" i="14"/>
  <c r="E98" i="14"/>
  <c r="E99" i="14"/>
  <c r="E100" i="14"/>
  <c r="E101" i="14"/>
  <c r="E102" i="14"/>
  <c r="E103" i="14"/>
  <c r="E104" i="14"/>
  <c r="E105" i="14"/>
  <c r="E106" i="14"/>
  <c r="E107" i="14"/>
  <c r="E108" i="14"/>
  <c r="E109" i="14"/>
  <c r="E110" i="14"/>
  <c r="E111" i="14"/>
  <c r="E112" i="14"/>
  <c r="E113" i="14"/>
  <c r="E114" i="14"/>
  <c r="E115" i="14"/>
  <c r="E9" i="14"/>
  <c r="E9" i="23"/>
  <c r="E10" i="23"/>
  <c r="E11" i="23"/>
  <c r="E12" i="23"/>
  <c r="E13" i="23"/>
  <c r="E14" i="23"/>
  <c r="E15" i="23"/>
  <c r="E16" i="23"/>
  <c r="E17" i="23"/>
  <c r="E18" i="23"/>
  <c r="E19" i="23"/>
  <c r="E20" i="23"/>
  <c r="E21" i="23"/>
  <c r="E22" i="23"/>
  <c r="E23" i="23"/>
  <c r="E24" i="23"/>
  <c r="E25" i="23"/>
  <c r="E26" i="23"/>
  <c r="E27" i="23"/>
  <c r="E28" i="23"/>
  <c r="E29" i="23"/>
  <c r="E30" i="23"/>
  <c r="E31" i="23"/>
  <c r="E32" i="23"/>
  <c r="E33" i="23"/>
  <c r="E34" i="23"/>
  <c r="E35" i="23"/>
  <c r="E36" i="23"/>
  <c r="E37" i="23"/>
  <c r="E38" i="23"/>
  <c r="E39" i="23"/>
  <c r="E40" i="23"/>
  <c r="E41" i="23"/>
  <c r="E42" i="23"/>
  <c r="E43" i="23"/>
  <c r="E44" i="23"/>
  <c r="E45" i="23"/>
  <c r="E46" i="23"/>
  <c r="E47" i="23"/>
  <c r="E48" i="23"/>
  <c r="E49" i="23"/>
  <c r="E50" i="23"/>
  <c r="E51" i="23"/>
  <c r="E52" i="23"/>
  <c r="E53" i="23"/>
  <c r="E54" i="23"/>
  <c r="E55" i="23"/>
  <c r="E56" i="23"/>
  <c r="E57" i="23"/>
  <c r="E58" i="23"/>
  <c r="E59" i="23"/>
  <c r="E60" i="23"/>
  <c r="E61" i="23"/>
  <c r="E62" i="23"/>
  <c r="E63" i="23"/>
  <c r="E64" i="23"/>
  <c r="E65" i="23"/>
  <c r="E66" i="23"/>
  <c r="E67" i="23"/>
  <c r="E68" i="23"/>
  <c r="E69" i="23"/>
  <c r="E70" i="23"/>
  <c r="E71" i="23"/>
  <c r="E72" i="23"/>
  <c r="E73" i="23"/>
  <c r="E74" i="23"/>
  <c r="E75" i="23"/>
  <c r="E76" i="23"/>
  <c r="E77" i="23"/>
  <c r="E78" i="23"/>
  <c r="E79" i="23"/>
  <c r="E80" i="23"/>
  <c r="E81" i="23"/>
  <c r="E82" i="23"/>
  <c r="E83" i="23"/>
  <c r="E84" i="23"/>
  <c r="E85" i="23"/>
  <c r="E86" i="23"/>
  <c r="E87" i="23"/>
  <c r="E88" i="23"/>
  <c r="E89" i="23"/>
  <c r="E90" i="23"/>
  <c r="E91" i="23"/>
  <c r="E92" i="23"/>
  <c r="E93" i="23"/>
  <c r="E94" i="23"/>
  <c r="E95" i="23"/>
  <c r="E96" i="23"/>
  <c r="E97" i="23"/>
  <c r="E98" i="23"/>
  <c r="E99" i="23"/>
  <c r="E100" i="23"/>
  <c r="E101" i="23"/>
  <c r="E102" i="23"/>
  <c r="E103" i="23"/>
  <c r="E104" i="23"/>
  <c r="E105" i="23"/>
  <c r="E106" i="23"/>
  <c r="E107" i="23"/>
  <c r="E108" i="23"/>
  <c r="E109" i="23"/>
  <c r="E110" i="23"/>
  <c r="E111" i="23"/>
  <c r="E112" i="23"/>
  <c r="E113" i="23"/>
  <c r="E114" i="23"/>
  <c r="E115" i="23"/>
  <c r="E116" i="23"/>
  <c r="E117" i="23"/>
  <c r="E118" i="23"/>
  <c r="E119" i="23"/>
  <c r="E120" i="23"/>
  <c r="E121" i="23"/>
  <c r="E122" i="23"/>
  <c r="E8" i="23"/>
  <c r="F8" i="23" s="1"/>
  <c r="D7" i="16"/>
  <c r="D6" i="16"/>
  <c r="G10" i="13"/>
  <c r="G11" i="13"/>
  <c r="G12" i="13"/>
  <c r="G13" i="13"/>
  <c r="G14" i="13"/>
  <c r="G15" i="13"/>
  <c r="G16" i="13"/>
  <c r="G17" i="13"/>
  <c r="G18" i="13"/>
  <c r="G19" i="13"/>
  <c r="G20" i="13"/>
  <c r="G21" i="13"/>
  <c r="G22" i="13"/>
  <c r="G23" i="1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107" i="3"/>
  <c r="J108" i="3"/>
  <c r="J109" i="3"/>
  <c r="J110" i="3"/>
  <c r="J111" i="3"/>
  <c r="J112" i="3"/>
  <c r="J113" i="3"/>
  <c r="J114" i="3"/>
  <c r="J115" i="3"/>
  <c r="J116" i="3"/>
  <c r="J117" i="3"/>
  <c r="J118" i="3"/>
  <c r="J119" i="3"/>
  <c r="J120" i="3"/>
  <c r="J121"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I95" i="3"/>
  <c r="I96" i="3"/>
  <c r="I97" i="3"/>
  <c r="I98" i="3"/>
  <c r="I99" i="3"/>
  <c r="I100" i="3"/>
  <c r="I101" i="3"/>
  <c r="I102" i="3"/>
  <c r="I103" i="3"/>
  <c r="I104" i="3"/>
  <c r="I105" i="3"/>
  <c r="I106" i="3"/>
  <c r="I107" i="3"/>
  <c r="I108" i="3"/>
  <c r="I109" i="3"/>
  <c r="I110" i="3"/>
  <c r="I111" i="3"/>
  <c r="I112" i="3"/>
  <c r="I113" i="3"/>
  <c r="I114" i="3"/>
  <c r="I115" i="3"/>
  <c r="I116" i="3"/>
  <c r="I117" i="3"/>
  <c r="I118" i="3"/>
  <c r="I119" i="3"/>
  <c r="I120" i="3"/>
  <c r="I121" i="3"/>
  <c r="I7" i="3"/>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162" i="1"/>
  <c r="T163" i="1"/>
  <c r="T164" i="1"/>
  <c r="T165" i="1"/>
  <c r="T166" i="1"/>
  <c r="T167" i="1"/>
  <c r="T168" i="1"/>
  <c r="T169" i="1"/>
  <c r="T170" i="1"/>
  <c r="T171" i="1"/>
  <c r="T172" i="1"/>
  <c r="T173" i="1"/>
  <c r="T174" i="1"/>
  <c r="T175" i="1"/>
  <c r="T176" i="1"/>
  <c r="T177" i="1"/>
  <c r="T178" i="1"/>
  <c r="T179" i="1"/>
  <c r="T180" i="1"/>
  <c r="T181" i="1"/>
  <c r="T182" i="1"/>
  <c r="T183" i="1"/>
  <c r="T184" i="1"/>
  <c r="T6" i="1"/>
  <c r="S7" i="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6" i="1"/>
  <c r="I8" i="7"/>
  <c r="I9" i="7"/>
  <c r="I10" i="7"/>
  <c r="I11" i="7"/>
  <c r="I12" i="7"/>
  <c r="I13" i="7"/>
  <c r="I14" i="7"/>
  <c r="I15" i="7"/>
  <c r="I16" i="7"/>
  <c r="I17" i="7"/>
  <c r="I18" i="7"/>
  <c r="I19" i="7"/>
  <c r="I20" i="7"/>
  <c r="I21" i="7"/>
  <c r="I22" i="7"/>
  <c r="I23" i="7"/>
  <c r="I24" i="7"/>
  <c r="I25" i="7"/>
  <c r="I26" i="7"/>
  <c r="I27" i="7"/>
  <c r="I28" i="7"/>
  <c r="I29" i="7"/>
  <c r="I30" i="7"/>
  <c r="I31" i="7"/>
  <c r="I32" i="7"/>
  <c r="I33" i="7"/>
  <c r="I34" i="7"/>
  <c r="I7" i="7"/>
  <c r="H8" i="7"/>
  <c r="H9" i="7"/>
  <c r="H10" i="7"/>
  <c r="H11" i="7"/>
  <c r="H12" i="7"/>
  <c r="H13" i="7"/>
  <c r="H14" i="7"/>
  <c r="H15" i="7"/>
  <c r="H16" i="7"/>
  <c r="H17" i="7"/>
  <c r="H18" i="7"/>
  <c r="H19" i="7"/>
  <c r="H20" i="7"/>
  <c r="H21" i="7"/>
  <c r="H22" i="7"/>
  <c r="H23" i="7"/>
  <c r="H24" i="7"/>
  <c r="H25" i="7"/>
  <c r="H26" i="7"/>
  <c r="H27" i="7"/>
  <c r="H28" i="7"/>
  <c r="H29" i="7"/>
  <c r="H30" i="7"/>
  <c r="H31" i="7"/>
  <c r="H32" i="7"/>
  <c r="H33" i="7"/>
  <c r="H34" i="7"/>
  <c r="H7" i="7"/>
  <c r="K10" i="12"/>
  <c r="K11" i="12"/>
  <c r="K12" i="12"/>
  <c r="K13" i="12"/>
  <c r="K14" i="12"/>
  <c r="K15" i="12"/>
  <c r="K16" i="12"/>
  <c r="K17" i="12"/>
  <c r="K18" i="12"/>
  <c r="K19" i="12"/>
  <c r="K20" i="12"/>
  <c r="K21" i="12"/>
  <c r="K22" i="12"/>
  <c r="K23" i="12"/>
  <c r="K24" i="12"/>
  <c r="K25" i="12"/>
  <c r="K26" i="12"/>
  <c r="K27" i="12"/>
  <c r="K28" i="12"/>
  <c r="K29" i="12"/>
  <c r="K30" i="12"/>
  <c r="K31" i="12"/>
  <c r="K32" i="12"/>
  <c r="K33" i="12"/>
  <c r="K34" i="12"/>
  <c r="K35" i="12"/>
  <c r="K36" i="12"/>
  <c r="K37" i="12"/>
  <c r="K38" i="12"/>
  <c r="K39" i="12"/>
  <c r="K40" i="12"/>
  <c r="K41" i="12"/>
  <c r="K42" i="12"/>
  <c r="K43" i="12"/>
  <c r="K44" i="12"/>
  <c r="K45" i="12"/>
  <c r="K46" i="12"/>
  <c r="K47" i="12"/>
  <c r="K48" i="12"/>
  <c r="K49" i="12"/>
  <c r="K50" i="12"/>
  <c r="K51" i="12"/>
  <c r="K52" i="12"/>
  <c r="K53" i="12"/>
  <c r="K54" i="12"/>
  <c r="K55" i="12"/>
  <c r="K56" i="12"/>
  <c r="K57" i="12"/>
  <c r="K58" i="12"/>
  <c r="K59" i="12"/>
  <c r="K60" i="12"/>
  <c r="K61" i="12"/>
  <c r="K62" i="12"/>
  <c r="K63" i="12"/>
  <c r="K64" i="12"/>
  <c r="K65" i="12"/>
  <c r="K66" i="12"/>
  <c r="K67" i="12"/>
  <c r="K68" i="12"/>
  <c r="K69" i="12"/>
  <c r="K70" i="12"/>
  <c r="K71" i="12"/>
  <c r="K72" i="12"/>
  <c r="K73" i="12"/>
  <c r="K74" i="12"/>
  <c r="K75" i="12"/>
  <c r="K76" i="12"/>
  <c r="K77" i="12"/>
  <c r="K78" i="12"/>
  <c r="K79" i="12"/>
  <c r="K80" i="12"/>
  <c r="K81" i="12"/>
  <c r="K82" i="12"/>
  <c r="K83" i="12"/>
  <c r="K84" i="12"/>
  <c r="K85" i="12"/>
  <c r="K86" i="12"/>
  <c r="K87" i="12"/>
  <c r="K88" i="12"/>
  <c r="K89" i="12"/>
  <c r="K90" i="12"/>
  <c r="K91" i="12"/>
  <c r="K92" i="12"/>
  <c r="K93" i="12"/>
  <c r="K94" i="12"/>
  <c r="K95" i="12"/>
  <c r="K96" i="12"/>
  <c r="K97" i="12"/>
  <c r="K98" i="12"/>
  <c r="K99" i="12"/>
  <c r="K100" i="12"/>
  <c r="K101" i="12"/>
  <c r="K102" i="12"/>
  <c r="K103" i="12"/>
  <c r="K104" i="12"/>
  <c r="K105" i="12"/>
  <c r="K106" i="12"/>
  <c r="K107" i="12"/>
  <c r="K108" i="12"/>
  <c r="K109" i="12"/>
  <c r="K110" i="12"/>
  <c r="K111" i="12"/>
  <c r="K112" i="12"/>
  <c r="K113" i="12"/>
  <c r="K114" i="12"/>
  <c r="K115" i="12"/>
  <c r="K116" i="12"/>
  <c r="K117" i="12"/>
  <c r="K118" i="12"/>
  <c r="K119" i="12"/>
  <c r="K120" i="12"/>
  <c r="K121" i="12"/>
  <c r="K122" i="12"/>
  <c r="K123" i="12"/>
  <c r="H10" i="12"/>
  <c r="H11" i="12"/>
  <c r="H12" i="12"/>
  <c r="H13" i="12"/>
  <c r="H14" i="12"/>
  <c r="H15" i="12"/>
  <c r="H16" i="12"/>
  <c r="H17" i="12"/>
  <c r="H18" i="12"/>
  <c r="H19" i="12"/>
  <c r="H20" i="12"/>
  <c r="H21" i="12"/>
  <c r="H22" i="12"/>
  <c r="H23" i="12"/>
  <c r="H24" i="12"/>
  <c r="H25" i="12"/>
  <c r="H26" i="12"/>
  <c r="H27" i="12"/>
  <c r="H28" i="12"/>
  <c r="H29" i="12"/>
  <c r="H30" i="12"/>
  <c r="H31" i="12"/>
  <c r="H32" i="12"/>
  <c r="H33" i="12"/>
  <c r="H34" i="12"/>
  <c r="H35" i="12"/>
  <c r="H36" i="12"/>
  <c r="H37" i="12"/>
  <c r="H38" i="12"/>
  <c r="H39" i="12"/>
  <c r="H40" i="12"/>
  <c r="H41" i="12"/>
  <c r="H42" i="12"/>
  <c r="H43" i="12"/>
  <c r="H44" i="12"/>
  <c r="H45" i="12"/>
  <c r="H46" i="12"/>
  <c r="H47" i="12"/>
  <c r="H48" i="12"/>
  <c r="H49" i="12"/>
  <c r="H50" i="12"/>
  <c r="H51" i="12"/>
  <c r="H52" i="12"/>
  <c r="H53" i="12"/>
  <c r="H54" i="12"/>
  <c r="H55" i="12"/>
  <c r="H56" i="12"/>
  <c r="H57" i="12"/>
  <c r="H58" i="12"/>
  <c r="H59" i="12"/>
  <c r="H60" i="12"/>
  <c r="H61" i="12"/>
  <c r="H62" i="12"/>
  <c r="H63" i="12"/>
  <c r="H64" i="12"/>
  <c r="H65" i="12"/>
  <c r="H66" i="12"/>
  <c r="H67" i="12"/>
  <c r="H68" i="12"/>
  <c r="H69" i="12"/>
  <c r="H70" i="12"/>
  <c r="H71" i="12"/>
  <c r="H72" i="12"/>
  <c r="H73" i="12"/>
  <c r="H74" i="12"/>
  <c r="H75" i="12"/>
  <c r="H76" i="12"/>
  <c r="H77" i="12"/>
  <c r="H78" i="12"/>
  <c r="H79" i="12"/>
  <c r="H80" i="12"/>
  <c r="H81" i="12"/>
  <c r="H82" i="12"/>
  <c r="H83" i="12"/>
  <c r="H84" i="12"/>
  <c r="H85" i="12"/>
  <c r="H86" i="12"/>
  <c r="H87" i="12"/>
  <c r="H88" i="12"/>
  <c r="H89" i="12"/>
  <c r="H90" i="12"/>
  <c r="H91" i="12"/>
  <c r="H92" i="12"/>
  <c r="H93" i="12"/>
  <c r="H94" i="12"/>
  <c r="H95" i="12"/>
  <c r="H96" i="12"/>
  <c r="H97" i="12"/>
  <c r="H98" i="12"/>
  <c r="H99" i="12"/>
  <c r="H100" i="12"/>
  <c r="H101" i="12"/>
  <c r="H102" i="12"/>
  <c r="H103" i="12"/>
  <c r="H104" i="12"/>
  <c r="H105" i="12"/>
  <c r="H106" i="12"/>
  <c r="H107" i="12"/>
  <c r="H108" i="12"/>
  <c r="H109" i="12"/>
  <c r="H110" i="12"/>
  <c r="H111" i="12"/>
  <c r="H112" i="12"/>
  <c r="H113" i="12"/>
  <c r="H114" i="12"/>
  <c r="H115" i="12"/>
  <c r="H116" i="12"/>
  <c r="H117" i="12"/>
  <c r="H118" i="12"/>
  <c r="H119" i="12"/>
  <c r="H120" i="12"/>
  <c r="H121" i="12"/>
  <c r="H122" i="12"/>
  <c r="H123" i="12"/>
  <c r="J10" i="12"/>
  <c r="J11" i="12"/>
  <c r="J12" i="12"/>
  <c r="J13" i="12"/>
  <c r="J14" i="12"/>
  <c r="J15" i="12"/>
  <c r="J16" i="12"/>
  <c r="J17" i="12"/>
  <c r="J18" i="12"/>
  <c r="J19" i="12"/>
  <c r="J20" i="12"/>
  <c r="J21" i="12"/>
  <c r="J22" i="12"/>
  <c r="J23" i="12"/>
  <c r="J24" i="12"/>
  <c r="J25" i="12"/>
  <c r="J26" i="12"/>
  <c r="J27" i="12"/>
  <c r="J28" i="12"/>
  <c r="J29" i="12"/>
  <c r="J30" i="12"/>
  <c r="J31" i="12"/>
  <c r="J32" i="12"/>
  <c r="J33" i="12"/>
  <c r="J34" i="12"/>
  <c r="J35" i="12"/>
  <c r="J36" i="12"/>
  <c r="J37" i="12"/>
  <c r="J38" i="12"/>
  <c r="J39" i="12"/>
  <c r="J40" i="12"/>
  <c r="J41" i="12"/>
  <c r="J42" i="12"/>
  <c r="J43" i="12"/>
  <c r="J44" i="12"/>
  <c r="J45" i="12"/>
  <c r="J46" i="12"/>
  <c r="J47" i="12"/>
  <c r="J48" i="12"/>
  <c r="J49" i="12"/>
  <c r="J50" i="12"/>
  <c r="J51" i="12"/>
  <c r="J52" i="12"/>
  <c r="J53" i="12"/>
  <c r="J54" i="12"/>
  <c r="J55" i="12"/>
  <c r="J56" i="12"/>
  <c r="J57" i="12"/>
  <c r="J58" i="12"/>
  <c r="J59" i="12"/>
  <c r="J60" i="12"/>
  <c r="J61" i="12"/>
  <c r="J62" i="12"/>
  <c r="J63" i="12"/>
  <c r="J64" i="12"/>
  <c r="J65" i="12"/>
  <c r="J66" i="12"/>
  <c r="J67" i="12"/>
  <c r="J68" i="12"/>
  <c r="J69" i="12"/>
  <c r="J70" i="12"/>
  <c r="J71" i="12"/>
  <c r="J72" i="12"/>
  <c r="J73" i="12"/>
  <c r="J74" i="12"/>
  <c r="J75" i="12"/>
  <c r="J76" i="12"/>
  <c r="J77" i="12"/>
  <c r="J78" i="12"/>
  <c r="J79" i="12"/>
  <c r="J80" i="12"/>
  <c r="J81" i="12"/>
  <c r="J82" i="12"/>
  <c r="J83" i="12"/>
  <c r="J84" i="12"/>
  <c r="J85" i="12"/>
  <c r="J86" i="12"/>
  <c r="J87" i="12"/>
  <c r="J88" i="12"/>
  <c r="J89" i="12"/>
  <c r="J90" i="12"/>
  <c r="J91" i="12"/>
  <c r="J92" i="12"/>
  <c r="J93" i="12"/>
  <c r="J94" i="12"/>
  <c r="J95" i="12"/>
  <c r="J96" i="12"/>
  <c r="J97" i="12"/>
  <c r="J98" i="12"/>
  <c r="J99" i="12"/>
  <c r="J100" i="12"/>
  <c r="J101" i="12"/>
  <c r="J102" i="12"/>
  <c r="J103" i="12"/>
  <c r="J104" i="12"/>
  <c r="J105" i="12"/>
  <c r="J106" i="12"/>
  <c r="J107" i="12"/>
  <c r="J108" i="12"/>
  <c r="J109" i="12"/>
  <c r="J110" i="12"/>
  <c r="J111" i="12"/>
  <c r="J112" i="12"/>
  <c r="J113" i="12"/>
  <c r="J114" i="12"/>
  <c r="J115" i="12"/>
  <c r="J116" i="12"/>
  <c r="J117" i="12"/>
  <c r="J118" i="12"/>
  <c r="J119" i="12"/>
  <c r="J120" i="12"/>
  <c r="J121" i="12"/>
  <c r="J122" i="12"/>
  <c r="J123" i="12"/>
  <c r="J9" i="12"/>
  <c r="H9" i="12"/>
  <c r="F9" i="6"/>
  <c r="F10" i="6"/>
  <c r="F11" i="6"/>
  <c r="F12" i="6"/>
  <c r="F13" i="6"/>
  <c r="F14" i="6"/>
  <c r="F15" i="6"/>
  <c r="F16" i="6"/>
  <c r="F17" i="6"/>
  <c r="F18" i="6"/>
  <c r="F19" i="6"/>
  <c r="F20" i="6"/>
  <c r="F21" i="6"/>
  <c r="F22" i="6"/>
  <c r="F23" i="6"/>
  <c r="F24" i="6"/>
  <c r="F25" i="6"/>
  <c r="F26" i="6"/>
  <c r="F27" i="6"/>
  <c r="F28" i="6"/>
  <c r="F29" i="6"/>
  <c r="F30" i="6"/>
  <c r="F31" i="6"/>
  <c r="F32" i="6"/>
  <c r="F33" i="6"/>
  <c r="F34" i="6"/>
  <c r="F35" i="6"/>
  <c r="G8" i="6"/>
  <c r="I9" i="4"/>
  <c r="G20" i="5"/>
  <c r="G21" i="5"/>
  <c r="G22" i="5"/>
  <c r="G23" i="5"/>
  <c r="G24" i="5"/>
  <c r="G25" i="5"/>
  <c r="G26" i="5"/>
  <c r="G27" i="5"/>
  <c r="G28" i="5"/>
  <c r="G29" i="5"/>
  <c r="G30" i="5"/>
  <c r="G31" i="5"/>
  <c r="G32" i="5"/>
  <c r="G33" i="5"/>
  <c r="G19" i="5"/>
  <c r="H19" i="5" s="1"/>
  <c r="H20" i="5"/>
  <c r="H21" i="5"/>
  <c r="H22" i="5"/>
  <c r="H23" i="5"/>
  <c r="H24" i="5"/>
  <c r="H25" i="5"/>
  <c r="H26" i="5"/>
  <c r="H27" i="5"/>
  <c r="H28" i="5"/>
  <c r="H29" i="5"/>
  <c r="H30" i="5"/>
  <c r="H31" i="5"/>
  <c r="H32" i="5"/>
  <c r="H33" i="5"/>
  <c r="J9" i="4"/>
  <c r="N12" i="4" s="1" a="1"/>
  <c r="N12" i="4" s="1"/>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I38" i="4"/>
  <c r="I39" i="4"/>
  <c r="I40" i="4"/>
  <c r="I41" i="4"/>
  <c r="I42" i="4"/>
  <c r="I43" i="4"/>
  <c r="I44" i="4"/>
  <c r="I45" i="4"/>
  <c r="I46" i="4"/>
  <c r="I47" i="4"/>
  <c r="I48" i="4"/>
  <c r="I49" i="4"/>
  <c r="I50" i="4"/>
  <c r="I51" i="4"/>
  <c r="I52" i="4"/>
  <c r="I53" i="4"/>
  <c r="I54" i="4"/>
  <c r="I55" i="4"/>
  <c r="I56" i="4"/>
  <c r="I57" i="4"/>
  <c r="I58" i="4"/>
  <c r="I59" i="4"/>
  <c r="I60" i="4"/>
  <c r="I61" i="4"/>
  <c r="I62" i="4"/>
  <c r="I63" i="4"/>
  <c r="I64" i="4"/>
  <c r="I65" i="4"/>
  <c r="I66" i="4"/>
  <c r="I67" i="4"/>
  <c r="I68" i="4"/>
  <c r="I69" i="4"/>
  <c r="I70" i="4"/>
  <c r="I71" i="4"/>
  <c r="I72" i="4"/>
  <c r="I73" i="4"/>
  <c r="I74" i="4"/>
  <c r="I75" i="4"/>
  <c r="I76" i="4"/>
  <c r="I77" i="4"/>
  <c r="I78" i="4"/>
  <c r="I79" i="4"/>
  <c r="I80" i="4"/>
  <c r="I81" i="4"/>
  <c r="I82" i="4"/>
  <c r="I83" i="4"/>
  <c r="I84" i="4"/>
  <c r="I85" i="4"/>
  <c r="I86" i="4"/>
  <c r="I87" i="4"/>
  <c r="I88" i="4"/>
  <c r="I89" i="4"/>
  <c r="I90" i="4"/>
  <c r="I91" i="4"/>
  <c r="I92" i="4"/>
  <c r="I93" i="4"/>
  <c r="I94" i="4"/>
  <c r="I95" i="4"/>
  <c r="I96" i="4"/>
  <c r="I97" i="4"/>
  <c r="I98" i="4"/>
  <c r="G146" i="8"/>
  <c r="G147" i="8"/>
  <c r="G148" i="8"/>
  <c r="G149" i="8"/>
  <c r="G150" i="8"/>
  <c r="G151" i="8"/>
  <c r="G152" i="8"/>
  <c r="G153" i="8"/>
  <c r="G154" i="8"/>
  <c r="G155" i="8"/>
  <c r="G156" i="8"/>
  <c r="G157" i="8"/>
  <c r="G158" i="8"/>
  <c r="G159" i="8"/>
  <c r="G160" i="8"/>
  <c r="G161" i="8"/>
  <c r="G162" i="8"/>
  <c r="G163" i="8"/>
  <c r="G164" i="8"/>
  <c r="G165" i="8"/>
  <c r="G166" i="8"/>
  <c r="G167" i="8"/>
  <c r="G168" i="8"/>
  <c r="G169" i="8"/>
  <c r="G170" i="8"/>
  <c r="G171" i="8"/>
  <c r="G172" i="8"/>
  <c r="G173" i="8"/>
  <c r="G174" i="8"/>
  <c r="G175" i="8"/>
  <c r="G176" i="8"/>
  <c r="G177" i="8"/>
  <c r="G178" i="8"/>
  <c r="G179" i="8"/>
  <c r="G180" i="8"/>
  <c r="G181" i="8"/>
  <c r="G182" i="8"/>
  <c r="G183" i="8"/>
  <c r="G184" i="8"/>
  <c r="G185" i="8"/>
  <c r="G186" i="8"/>
  <c r="G187" i="8"/>
  <c r="G188" i="8"/>
  <c r="G189" i="8"/>
  <c r="G190" i="8"/>
  <c r="G191" i="8"/>
  <c r="G192" i="8"/>
  <c r="G193" i="8"/>
  <c r="G194" i="8"/>
  <c r="F146" i="8"/>
  <c r="F147" i="8"/>
  <c r="F148" i="8"/>
  <c r="F149" i="8"/>
  <c r="F150" i="8"/>
  <c r="F151" i="8"/>
  <c r="F152" i="8"/>
  <c r="F153" i="8"/>
  <c r="F154" i="8"/>
  <c r="F155" i="8"/>
  <c r="F156" i="8"/>
  <c r="F157" i="8"/>
  <c r="F158" i="8"/>
  <c r="F159" i="8"/>
  <c r="F160" i="8"/>
  <c r="F161" i="8"/>
  <c r="F162" i="8"/>
  <c r="F163" i="8"/>
  <c r="F164" i="8"/>
  <c r="F165" i="8"/>
  <c r="F166" i="8"/>
  <c r="F167" i="8"/>
  <c r="F168" i="8"/>
  <c r="F169" i="8"/>
  <c r="F170" i="8"/>
  <c r="F171" i="8"/>
  <c r="F172" i="8"/>
  <c r="F173" i="8"/>
  <c r="F174" i="8"/>
  <c r="F175" i="8"/>
  <c r="F176" i="8"/>
  <c r="F177" i="8"/>
  <c r="F178" i="8"/>
  <c r="F179" i="8"/>
  <c r="F180" i="8"/>
  <c r="F181" i="8"/>
  <c r="F182" i="8"/>
  <c r="F183" i="8"/>
  <c r="F184" i="8"/>
  <c r="F185" i="8"/>
  <c r="F186" i="8"/>
  <c r="F187" i="8"/>
  <c r="F188" i="8"/>
  <c r="F189" i="8"/>
  <c r="F190" i="8"/>
  <c r="F191" i="8"/>
  <c r="F192" i="8"/>
  <c r="F193" i="8"/>
  <c r="F194" i="8"/>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K114" i="1"/>
  <c r="L114" i="1" s="1"/>
  <c r="K115" i="1"/>
  <c r="K116" i="1"/>
  <c r="K117" i="1"/>
  <c r="L117" i="1" s="1"/>
  <c r="K118" i="1"/>
  <c r="K119" i="1"/>
  <c r="K120" i="1"/>
  <c r="M120" i="1" s="1"/>
  <c r="K121" i="1"/>
  <c r="M121" i="1" s="1"/>
  <c r="K122" i="1"/>
  <c r="M122" i="1" s="1"/>
  <c r="K123" i="1"/>
  <c r="M123" i="1" s="1"/>
  <c r="K124" i="1"/>
  <c r="K125" i="1"/>
  <c r="M125" i="1" s="1"/>
  <c r="K126" i="1"/>
  <c r="L126" i="1" s="1"/>
  <c r="K127" i="1"/>
  <c r="M127" i="1" s="1"/>
  <c r="K128" i="1"/>
  <c r="L128" i="1" s="1"/>
  <c r="K129" i="1"/>
  <c r="M129" i="1" s="1"/>
  <c r="K130" i="1"/>
  <c r="M130" i="1" s="1"/>
  <c r="K131" i="1"/>
  <c r="K132" i="1"/>
  <c r="K133" i="1"/>
  <c r="M133" i="1" s="1"/>
  <c r="K134" i="1"/>
  <c r="L134" i="1" s="1"/>
  <c r="K135" i="1"/>
  <c r="K136" i="1"/>
  <c r="K137" i="1"/>
  <c r="M137" i="1" s="1"/>
  <c r="K138" i="1"/>
  <c r="L138" i="1" s="1"/>
  <c r="K139" i="1"/>
  <c r="K140" i="1"/>
  <c r="K141" i="1"/>
  <c r="M141" i="1" s="1"/>
  <c r="K142" i="1"/>
  <c r="M142" i="1" s="1"/>
  <c r="K143" i="1"/>
  <c r="K144" i="1"/>
  <c r="K145" i="1"/>
  <c r="M145" i="1" s="1"/>
  <c r="K146" i="1"/>
  <c r="M146" i="1" s="1"/>
  <c r="K147" i="1"/>
  <c r="K148" i="1"/>
  <c r="K149" i="1"/>
  <c r="M149" i="1" s="1"/>
  <c r="K150" i="1"/>
  <c r="L150" i="1" s="1"/>
  <c r="K151" i="1"/>
  <c r="K152" i="1"/>
  <c r="K153" i="1"/>
  <c r="L153" i="1" s="1"/>
  <c r="K154" i="1"/>
  <c r="L154" i="1" s="1"/>
  <c r="K155" i="1"/>
  <c r="K156" i="1"/>
  <c r="K157" i="1"/>
  <c r="M157" i="1" s="1"/>
  <c r="K158" i="1"/>
  <c r="M158" i="1" s="1"/>
  <c r="K159" i="1"/>
  <c r="K160" i="1"/>
  <c r="K161" i="1"/>
  <c r="M161" i="1" s="1"/>
  <c r="K162" i="1"/>
  <c r="M162" i="1" s="1"/>
  <c r="K163" i="1"/>
  <c r="K164" i="1"/>
  <c r="K165" i="1"/>
  <c r="M165" i="1" s="1"/>
  <c r="K166" i="1"/>
  <c r="L166" i="1" s="1"/>
  <c r="K167" i="1"/>
  <c r="K168" i="1"/>
  <c r="K169" i="1"/>
  <c r="M169" i="1" s="1"/>
  <c r="K170" i="1"/>
  <c r="M170" i="1" s="1"/>
  <c r="K171" i="1"/>
  <c r="K172" i="1"/>
  <c r="K173" i="1"/>
  <c r="M173" i="1" s="1"/>
  <c r="K174" i="1"/>
  <c r="L174" i="1" s="1"/>
  <c r="K175" i="1"/>
  <c r="K176" i="1"/>
  <c r="K177" i="1"/>
  <c r="M177" i="1" s="1"/>
  <c r="M114" i="1"/>
  <c r="M115" i="1"/>
  <c r="M116" i="1"/>
  <c r="M117" i="1"/>
  <c r="M118" i="1"/>
  <c r="M119" i="1"/>
  <c r="M124" i="1"/>
  <c r="M126" i="1"/>
  <c r="M131" i="1"/>
  <c r="M132" i="1"/>
  <c r="M134" i="1"/>
  <c r="M135" i="1"/>
  <c r="M136" i="1"/>
  <c r="M139" i="1"/>
  <c r="M140" i="1"/>
  <c r="M143" i="1"/>
  <c r="M144" i="1"/>
  <c r="M147" i="1"/>
  <c r="M148" i="1"/>
  <c r="M150" i="1"/>
  <c r="M151" i="1"/>
  <c r="M152" i="1"/>
  <c r="M155" i="1"/>
  <c r="M156" i="1"/>
  <c r="M159" i="1"/>
  <c r="M160" i="1"/>
  <c r="M163" i="1"/>
  <c r="M164" i="1"/>
  <c r="M166" i="1"/>
  <c r="M167" i="1"/>
  <c r="M168" i="1"/>
  <c r="M171" i="1"/>
  <c r="M172" i="1"/>
  <c r="M175" i="1"/>
  <c r="M176" i="1"/>
  <c r="L115" i="1"/>
  <c r="L116" i="1"/>
  <c r="L118" i="1"/>
  <c r="L119" i="1"/>
  <c r="L123" i="1"/>
  <c r="L124" i="1"/>
  <c r="L127" i="1"/>
  <c r="L131" i="1"/>
  <c r="L132" i="1"/>
  <c r="L135" i="1"/>
  <c r="L136" i="1"/>
  <c r="L139" i="1"/>
  <c r="L140" i="1"/>
  <c r="L142" i="1"/>
  <c r="L143" i="1"/>
  <c r="L144" i="1"/>
  <c r="L147" i="1"/>
  <c r="L148" i="1"/>
  <c r="L151" i="1"/>
  <c r="L152" i="1"/>
  <c r="L155" i="1"/>
  <c r="L156" i="1"/>
  <c r="L158" i="1"/>
  <c r="L159" i="1"/>
  <c r="L160" i="1"/>
  <c r="L163" i="1"/>
  <c r="L164" i="1"/>
  <c r="L167" i="1"/>
  <c r="L168" i="1"/>
  <c r="L171" i="1"/>
  <c r="L172" i="1"/>
  <c r="L175" i="1"/>
  <c r="L176"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F37" i="8"/>
  <c r="G37" i="8"/>
  <c r="F38" i="8"/>
  <c r="G38" i="8"/>
  <c r="F39" i="8"/>
  <c r="G39" i="8"/>
  <c r="F40" i="8"/>
  <c r="G40" i="8"/>
  <c r="F41" i="8"/>
  <c r="G41" i="8"/>
  <c r="F42" i="8"/>
  <c r="G42" i="8"/>
  <c r="F43" i="8"/>
  <c r="G43" i="8"/>
  <c r="F44" i="8"/>
  <c r="G44" i="8"/>
  <c r="F45" i="8"/>
  <c r="G45" i="8"/>
  <c r="F46" i="8"/>
  <c r="G46" i="8"/>
  <c r="F47" i="8"/>
  <c r="G47" i="8"/>
  <c r="F48" i="8"/>
  <c r="G48" i="8"/>
  <c r="F49" i="8"/>
  <c r="G49" i="8"/>
  <c r="F50" i="8"/>
  <c r="G50" i="8"/>
  <c r="F51" i="8"/>
  <c r="G51" i="8"/>
  <c r="F52" i="8"/>
  <c r="G52" i="8"/>
  <c r="F53" i="8"/>
  <c r="G53" i="8"/>
  <c r="F54" i="8"/>
  <c r="G54" i="8"/>
  <c r="F55" i="8"/>
  <c r="G55" i="8"/>
  <c r="F56" i="8"/>
  <c r="G56" i="8"/>
  <c r="F57" i="8"/>
  <c r="G57" i="8"/>
  <c r="F58" i="8"/>
  <c r="G58" i="8"/>
  <c r="F59" i="8"/>
  <c r="G59" i="8"/>
  <c r="F60" i="8"/>
  <c r="G60" i="8"/>
  <c r="F61" i="8"/>
  <c r="G61" i="8"/>
  <c r="F62" i="8"/>
  <c r="G62" i="8"/>
  <c r="F63" i="8"/>
  <c r="G63" i="8"/>
  <c r="F64" i="8"/>
  <c r="G64" i="8"/>
  <c r="F65" i="8"/>
  <c r="G65" i="8"/>
  <c r="F66" i="8"/>
  <c r="G66" i="8"/>
  <c r="F67" i="8"/>
  <c r="G67" i="8"/>
  <c r="F68" i="8"/>
  <c r="G68" i="8"/>
  <c r="F69" i="8"/>
  <c r="G69" i="8"/>
  <c r="F70" i="8"/>
  <c r="G70" i="8"/>
  <c r="F71" i="8"/>
  <c r="G71" i="8"/>
  <c r="F72" i="8"/>
  <c r="G72" i="8"/>
  <c r="F73" i="8"/>
  <c r="G73" i="8"/>
  <c r="F74" i="8"/>
  <c r="G74" i="8"/>
  <c r="F75" i="8"/>
  <c r="G75" i="8"/>
  <c r="F76" i="8"/>
  <c r="G76" i="8"/>
  <c r="F77" i="8"/>
  <c r="G77" i="8"/>
  <c r="F78" i="8"/>
  <c r="G78" i="8"/>
  <c r="F79" i="8"/>
  <c r="G79" i="8"/>
  <c r="F80" i="8"/>
  <c r="G80" i="8"/>
  <c r="F81" i="8"/>
  <c r="G81" i="8"/>
  <c r="F82" i="8"/>
  <c r="G82" i="8"/>
  <c r="F83" i="8"/>
  <c r="G83" i="8"/>
  <c r="F84" i="8"/>
  <c r="G84" i="8"/>
  <c r="F85" i="8"/>
  <c r="G85" i="8"/>
  <c r="F86" i="8"/>
  <c r="G86" i="8"/>
  <c r="F87" i="8"/>
  <c r="G87" i="8"/>
  <c r="F88" i="8"/>
  <c r="G88" i="8"/>
  <c r="F89" i="8"/>
  <c r="G89" i="8"/>
  <c r="F90" i="8"/>
  <c r="G90" i="8"/>
  <c r="F91" i="8"/>
  <c r="G91" i="8"/>
  <c r="F92" i="8"/>
  <c r="G92" i="8"/>
  <c r="F93" i="8"/>
  <c r="G93" i="8"/>
  <c r="F94" i="8"/>
  <c r="G94" i="8"/>
  <c r="F95" i="8"/>
  <c r="G95" i="8"/>
  <c r="F96" i="8"/>
  <c r="G96" i="8"/>
  <c r="F97" i="8"/>
  <c r="G97" i="8"/>
  <c r="F98" i="8"/>
  <c r="G98" i="8"/>
  <c r="F99" i="8"/>
  <c r="G99" i="8"/>
  <c r="F100" i="8"/>
  <c r="G100" i="8"/>
  <c r="F101" i="8"/>
  <c r="G101" i="8"/>
  <c r="F102" i="8"/>
  <c r="G102" i="8"/>
  <c r="F103" i="8"/>
  <c r="G103" i="8"/>
  <c r="F104" i="8"/>
  <c r="G104" i="8"/>
  <c r="F105" i="8"/>
  <c r="G105" i="8"/>
  <c r="F106" i="8"/>
  <c r="G106" i="8"/>
  <c r="F107" i="8"/>
  <c r="G107" i="8"/>
  <c r="F108" i="8"/>
  <c r="G108" i="8"/>
  <c r="F109" i="8"/>
  <c r="G109" i="8"/>
  <c r="F110" i="8"/>
  <c r="G110" i="8"/>
  <c r="F111" i="8"/>
  <c r="G111" i="8"/>
  <c r="F112" i="8"/>
  <c r="G112" i="8"/>
  <c r="F113" i="8"/>
  <c r="G113" i="8"/>
  <c r="F114" i="8"/>
  <c r="G114" i="8"/>
  <c r="F115" i="8"/>
  <c r="G115" i="8"/>
  <c r="F116" i="8"/>
  <c r="G116" i="8"/>
  <c r="F117" i="8"/>
  <c r="G117" i="8"/>
  <c r="F118" i="8"/>
  <c r="G118" i="8"/>
  <c r="F119" i="8"/>
  <c r="G119" i="8"/>
  <c r="F120" i="8"/>
  <c r="G120" i="8"/>
  <c r="F121" i="8"/>
  <c r="G121" i="8"/>
  <c r="F122" i="8"/>
  <c r="G122" i="8"/>
  <c r="F123" i="8"/>
  <c r="G123" i="8"/>
  <c r="F124" i="8"/>
  <c r="G124" i="8"/>
  <c r="F125" i="8"/>
  <c r="G125" i="8"/>
  <c r="F126" i="8"/>
  <c r="G126" i="8"/>
  <c r="F127" i="8"/>
  <c r="G127" i="8"/>
  <c r="F128" i="8"/>
  <c r="G128" i="8"/>
  <c r="F129" i="8"/>
  <c r="G129" i="8"/>
  <c r="F130" i="8"/>
  <c r="G130" i="8"/>
  <c r="F131" i="8"/>
  <c r="G131" i="8"/>
  <c r="F132" i="8"/>
  <c r="G132" i="8"/>
  <c r="F133" i="8"/>
  <c r="G133" i="8"/>
  <c r="F134" i="8"/>
  <c r="G134" i="8"/>
  <c r="F135" i="8"/>
  <c r="G135" i="8"/>
  <c r="F136" i="8"/>
  <c r="G136" i="8"/>
  <c r="F137" i="8"/>
  <c r="G137" i="8"/>
  <c r="F138" i="8"/>
  <c r="G138" i="8"/>
  <c r="F139" i="8"/>
  <c r="G139" i="8"/>
  <c r="F140" i="8"/>
  <c r="G140" i="8"/>
  <c r="F141" i="8"/>
  <c r="G141" i="8"/>
  <c r="F142" i="8"/>
  <c r="G142" i="8"/>
  <c r="F143" i="8"/>
  <c r="G143" i="8"/>
  <c r="F144" i="8"/>
  <c r="G144" i="8"/>
  <c r="F145" i="8"/>
  <c r="G145" i="8"/>
  <c r="F195" i="8"/>
  <c r="G195" i="8"/>
  <c r="F196" i="8"/>
  <c r="G196" i="8"/>
  <c r="F197" i="8"/>
  <c r="G197" i="8"/>
  <c r="F198" i="8"/>
  <c r="G198" i="8"/>
  <c r="H7" i="5"/>
  <c r="D8" i="18" s="1"/>
  <c r="H3" i="5"/>
  <c r="G12" i="8"/>
  <c r="G13" i="8"/>
  <c r="G14" i="8"/>
  <c r="G15" i="8"/>
  <c r="G16" i="8"/>
  <c r="G17" i="8"/>
  <c r="G18" i="8"/>
  <c r="G19" i="8"/>
  <c r="G20" i="8"/>
  <c r="G21" i="8"/>
  <c r="G22" i="8"/>
  <c r="G23" i="8"/>
  <c r="G24" i="8"/>
  <c r="G25" i="8"/>
  <c r="G26" i="8"/>
  <c r="G27" i="8"/>
  <c r="G28" i="8"/>
  <c r="G29" i="8"/>
  <c r="G30" i="8"/>
  <c r="G31" i="8"/>
  <c r="G32" i="8"/>
  <c r="G33" i="8"/>
  <c r="G34" i="8"/>
  <c r="G35" i="8"/>
  <c r="G36" i="8"/>
  <c r="G199" i="8"/>
  <c r="G200" i="8"/>
  <c r="G11" i="8"/>
  <c r="F11" i="8"/>
  <c r="F10" i="13"/>
  <c r="F11" i="13"/>
  <c r="F12" i="13"/>
  <c r="F13" i="13"/>
  <c r="F14" i="13"/>
  <c r="F15" i="13"/>
  <c r="F16" i="13"/>
  <c r="F17" i="13"/>
  <c r="F18" i="13"/>
  <c r="F19" i="13"/>
  <c r="F20" i="13"/>
  <c r="F21" i="13"/>
  <c r="F22" i="13"/>
  <c r="F23" i="13"/>
  <c r="F9" i="13"/>
  <c r="G9" i="13" s="1"/>
  <c r="D4" i="17"/>
  <c r="G4" i="17" s="1"/>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7" i="3"/>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78" i="1"/>
  <c r="Q179" i="1"/>
  <c r="Q180" i="1"/>
  <c r="Q181" i="1"/>
  <c r="Q182" i="1"/>
  <c r="Q183" i="1"/>
  <c r="Q184" i="1"/>
  <c r="Q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78" i="1"/>
  <c r="H179" i="1"/>
  <c r="H180" i="1"/>
  <c r="H181" i="1"/>
  <c r="H182" i="1"/>
  <c r="H183" i="1"/>
  <c r="H184" i="1"/>
  <c r="F10" i="12"/>
  <c r="F11" i="12"/>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9" i="12"/>
  <c r="H9" i="5"/>
  <c r="D10" i="18" s="1"/>
  <c r="H8" i="5"/>
  <c r="D9" i="18" s="1"/>
  <c r="H6" i="5"/>
  <c r="D7" i="18" s="1"/>
  <c r="H5" i="5"/>
  <c r="E7" i="3"/>
  <c r="J7" i="3" s="1"/>
  <c r="O6" i="1"/>
  <c r="L170" i="1" l="1"/>
  <c r="M154" i="1"/>
  <c r="L177" i="1"/>
  <c r="L173" i="1"/>
  <c r="L169" i="1"/>
  <c r="L165" i="1"/>
  <c r="L122" i="1"/>
  <c r="M174" i="1"/>
  <c r="L162" i="1"/>
  <c r="L146" i="1"/>
  <c r="L130" i="1"/>
  <c r="M138" i="1"/>
  <c r="L125" i="1"/>
  <c r="L121" i="1"/>
  <c r="L149" i="1"/>
  <c r="L145" i="1"/>
  <c r="L141" i="1"/>
  <c r="L137" i="1"/>
  <c r="L133" i="1"/>
  <c r="L129" i="1"/>
  <c r="L157" i="1"/>
  <c r="K8" i="6" a="1"/>
  <c r="K8" i="6" s="1"/>
  <c r="N22" i="5" a="1"/>
  <c r="N22" i="5" s="1"/>
  <c r="N21" i="5" a="1"/>
  <c r="N21" i="5" s="1"/>
  <c r="N19" i="5" a="1"/>
  <c r="N19" i="5" s="1"/>
  <c r="N20" i="5" a="1"/>
  <c r="N20" i="5" s="1"/>
  <c r="Q16" i="8" a="1"/>
  <c r="Q16" i="8" s="1"/>
  <c r="Q13" i="8" a="1"/>
  <c r="Q13" i="8" s="1"/>
  <c r="Q15" i="8" a="1"/>
  <c r="Q15" i="8" s="1"/>
  <c r="Q17" i="8" a="1"/>
  <c r="Q17" i="8" s="1"/>
  <c r="Q12" i="8" a="1"/>
  <c r="Q12" i="8" s="1"/>
  <c r="Q10" i="8" a="1"/>
  <c r="Q10" i="8" s="1"/>
  <c r="H17" i="14" a="1"/>
  <c r="H17" i="14" s="1"/>
  <c r="D59" i="18" s="1"/>
  <c r="H9" i="14" a="1"/>
  <c r="H9" i="14" s="1"/>
  <c r="D55" i="18" s="1"/>
  <c r="D54" i="18" s="1"/>
  <c r="E54" i="18" s="1"/>
  <c r="H15" i="14" a="1"/>
  <c r="H15" i="14" s="1"/>
  <c r="D57" i="18" s="1"/>
  <c r="H16" i="14" a="1"/>
  <c r="H16" i="14" s="1"/>
  <c r="D58" i="18" s="1"/>
  <c r="I13" i="23" a="1"/>
  <c r="I13" i="23" s="1"/>
  <c r="D51" i="18" s="1"/>
  <c r="I8" i="23" a="1"/>
  <c r="I8" i="23" s="1"/>
  <c r="D49" i="18" s="1"/>
  <c r="I10" i="23" a="1"/>
  <c r="I10" i="23" s="1"/>
  <c r="D50" i="18" s="1"/>
  <c r="K9" i="12"/>
  <c r="N16" i="12" s="1" a="1"/>
  <c r="N16" i="12" s="1"/>
  <c r="D32" i="18" s="1"/>
  <c r="K7" i="6" a="1"/>
  <c r="K7" i="6" s="1"/>
  <c r="K9" i="6" a="1"/>
  <c r="K9" i="6" s="1"/>
  <c r="K10" i="6" a="1"/>
  <c r="K10" i="6" s="1"/>
  <c r="D27" i="18" s="1"/>
  <c r="N8" i="4" a="1"/>
  <c r="N8" i="4" s="1"/>
  <c r="N9" i="4" a="1"/>
  <c r="N9" i="4" s="1"/>
  <c r="N10" i="4" a="1"/>
  <c r="N10" i="4" s="1"/>
  <c r="N11" i="4" a="1"/>
  <c r="N11" i="4" s="1"/>
  <c r="L161" i="1"/>
  <c r="M153" i="1"/>
  <c r="L120" i="1"/>
  <c r="M128" i="1"/>
  <c r="J9" i="13"/>
  <c r="D62" i="18" s="1"/>
  <c r="L6" i="3"/>
  <c r="D41" i="18" s="1"/>
  <c r="M8" i="7" a="1"/>
  <c r="M8" i="7" s="1"/>
  <c r="D38" i="18" s="1"/>
  <c r="F12" i="8"/>
  <c r="F13" i="8"/>
  <c r="F14" i="8"/>
  <c r="F15" i="8"/>
  <c r="F16" i="8"/>
  <c r="F17" i="8"/>
  <c r="F18" i="8"/>
  <c r="F19" i="8"/>
  <c r="F20" i="8"/>
  <c r="F21" i="8"/>
  <c r="F22" i="8"/>
  <c r="F23" i="8"/>
  <c r="F24" i="8"/>
  <c r="F25" i="8"/>
  <c r="F26" i="8"/>
  <c r="F27" i="8"/>
  <c r="F28" i="8"/>
  <c r="F29" i="8"/>
  <c r="F30" i="8"/>
  <c r="F31" i="8"/>
  <c r="F32" i="8"/>
  <c r="F33" i="8"/>
  <c r="F34" i="8"/>
  <c r="F35" i="8"/>
  <c r="F36" i="8"/>
  <c r="F199" i="8"/>
  <c r="F200" i="8"/>
  <c r="F8" i="7"/>
  <c r="F9" i="7"/>
  <c r="F10" i="7"/>
  <c r="F11" i="7"/>
  <c r="F12" i="7"/>
  <c r="F13" i="7"/>
  <c r="F14" i="7"/>
  <c r="F15" i="7"/>
  <c r="F16" i="7"/>
  <c r="F17" i="7"/>
  <c r="F18" i="7"/>
  <c r="F19" i="7"/>
  <c r="F20" i="7"/>
  <c r="F21" i="7"/>
  <c r="F22" i="7"/>
  <c r="F23" i="7"/>
  <c r="F24" i="7"/>
  <c r="F25" i="7"/>
  <c r="F26" i="7"/>
  <c r="F27" i="7"/>
  <c r="F28" i="7"/>
  <c r="F29" i="7"/>
  <c r="F30" i="7"/>
  <c r="F31" i="7"/>
  <c r="F32" i="7"/>
  <c r="F33" i="7"/>
  <c r="F34" i="7"/>
  <c r="F7" i="7"/>
  <c r="K6" i="1"/>
  <c r="D6" i="18"/>
  <c r="D56" i="18" l="1"/>
  <c r="E56" i="18" s="1"/>
  <c r="D53" i="18" s="1"/>
  <c r="D48" i="18"/>
  <c r="E48" i="18" s="1"/>
  <c r="N13" i="12" a="1"/>
  <c r="N13" i="12" s="1"/>
  <c r="D31" i="18" s="1"/>
  <c r="N17" i="12" a="1"/>
  <c r="N17" i="12" s="1"/>
  <c r="D33" i="18" s="1"/>
  <c r="N11" i="12" a="1"/>
  <c r="N11" i="12" s="1"/>
  <c r="D30" i="18" s="1"/>
  <c r="D43" i="18"/>
  <c r="D42" i="18"/>
  <c r="D45" i="18"/>
  <c r="D46" i="18"/>
  <c r="D47" i="18"/>
  <c r="D44" i="18"/>
  <c r="N9" i="12" a="1"/>
  <c r="N9" i="12" s="1"/>
  <c r="D29" i="18" s="1"/>
  <c r="D15" i="18"/>
  <c r="D14" i="18"/>
  <c r="D13" i="18"/>
  <c r="M6" i="7" a="1"/>
  <c r="M6" i="7" s="1"/>
  <c r="D36" i="18" s="1"/>
  <c r="D61" i="18"/>
  <c r="D60" i="18" s="1"/>
  <c r="D28" i="18" l="1"/>
  <c r="E28" i="18" s="1"/>
  <c r="D12" i="18"/>
  <c r="D52" i="18"/>
  <c r="D11" i="18" l="1"/>
  <c r="E11" i="18" s="1"/>
  <c r="D5" i="18"/>
  <c r="D4" i="18" s="1"/>
  <c r="E4" i="18" s="1"/>
  <c r="D3" i="18" l="1"/>
  <c r="D26" i="18"/>
  <c r="M7" i="7" l="1"/>
  <c r="D37" i="18" s="1"/>
  <c r="D35" i="18" s="1"/>
  <c r="E35" i="18" s="1"/>
  <c r="D25" i="18"/>
  <c r="D24" i="18"/>
  <c r="D22" i="18"/>
  <c r="D21" i="18"/>
  <c r="D20" i="18"/>
  <c r="D19" i="18"/>
  <c r="D18" i="18"/>
  <c r="O15" i="1"/>
  <c r="E9" i="3"/>
  <c r="D23" i="18" l="1"/>
  <c r="E23" i="18" s="1"/>
  <c r="D17" i="18"/>
  <c r="E17" i="18" s="1"/>
  <c r="E121" i="3"/>
  <c r="E120" i="3"/>
  <c r="E119" i="3"/>
  <c r="E118" i="3"/>
  <c r="E117" i="3"/>
  <c r="E116" i="3"/>
  <c r="E115" i="3"/>
  <c r="E114" i="3"/>
  <c r="E113" i="3"/>
  <c r="E112" i="3"/>
  <c r="E111" i="3"/>
  <c r="E110" i="3"/>
  <c r="E109" i="3"/>
  <c r="E108" i="3"/>
  <c r="E107" i="3"/>
  <c r="E106" i="3"/>
  <c r="E105" i="3"/>
  <c r="E104" i="3"/>
  <c r="E103" i="3"/>
  <c r="E102" i="3"/>
  <c r="E101" i="3"/>
  <c r="E100" i="3"/>
  <c r="E99" i="3"/>
  <c r="E98" i="3"/>
  <c r="E97" i="3"/>
  <c r="E96" i="3"/>
  <c r="E95" i="3"/>
  <c r="E94" i="3"/>
  <c r="E93" i="3"/>
  <c r="E92" i="3"/>
  <c r="E91" i="3"/>
  <c r="E90" i="3"/>
  <c r="E89" i="3"/>
  <c r="E88" i="3"/>
  <c r="E87" i="3"/>
  <c r="E86" i="3"/>
  <c r="E85" i="3"/>
  <c r="E84" i="3"/>
  <c r="E83" i="3"/>
  <c r="E82" i="3"/>
  <c r="E81" i="3"/>
  <c r="E80" i="3"/>
  <c r="E79" i="3"/>
  <c r="E78" i="3"/>
  <c r="E77" i="3"/>
  <c r="E76" i="3"/>
  <c r="E75" i="3"/>
  <c r="E74" i="3"/>
  <c r="E73" i="3"/>
  <c r="E72" i="3"/>
  <c r="E71" i="3"/>
  <c r="E70" i="3"/>
  <c r="E69" i="3"/>
  <c r="E68" i="3"/>
  <c r="E67" i="3"/>
  <c r="E66" i="3"/>
  <c r="E65" i="3"/>
  <c r="E64" i="3"/>
  <c r="E63" i="3"/>
  <c r="E62" i="3"/>
  <c r="E61" i="3"/>
  <c r="E60" i="3"/>
  <c r="E59" i="3"/>
  <c r="E58" i="3"/>
  <c r="E57" i="3"/>
  <c r="E56" i="3"/>
  <c r="E55" i="3"/>
  <c r="E54" i="3"/>
  <c r="E53" i="3"/>
  <c r="E52" i="3"/>
  <c r="E51" i="3"/>
  <c r="E50" i="3"/>
  <c r="E49" i="3"/>
  <c r="E48" i="3"/>
  <c r="E47" i="3"/>
  <c r="E46" i="3"/>
  <c r="E45" i="3"/>
  <c r="E44" i="3"/>
  <c r="E43" i="3"/>
  <c r="E42" i="3"/>
  <c r="E41" i="3"/>
  <c r="E40" i="3"/>
  <c r="E39" i="3"/>
  <c r="E38" i="3"/>
  <c r="E37" i="3"/>
  <c r="E36" i="3"/>
  <c r="E35" i="3"/>
  <c r="E34" i="3"/>
  <c r="E33" i="3"/>
  <c r="E32" i="3"/>
  <c r="E31" i="3"/>
  <c r="E30" i="3"/>
  <c r="E29" i="3"/>
  <c r="E28" i="3"/>
  <c r="E27" i="3"/>
  <c r="E26" i="3"/>
  <c r="E25" i="3"/>
  <c r="E24" i="3"/>
  <c r="E23" i="3"/>
  <c r="E22" i="3"/>
  <c r="E21" i="3"/>
  <c r="E20" i="3"/>
  <c r="E19" i="3"/>
  <c r="E18" i="3"/>
  <c r="E17" i="3"/>
  <c r="E16" i="3"/>
  <c r="E15" i="3"/>
  <c r="E14" i="3"/>
  <c r="E13" i="3"/>
  <c r="E12" i="3"/>
  <c r="E11" i="3"/>
  <c r="E10" i="3"/>
  <c r="E8" i="3"/>
  <c r="D16" i="18" l="1"/>
  <c r="K46" i="1"/>
  <c r="M46" i="1" s="1"/>
  <c r="K37" i="1"/>
  <c r="M37" i="1" s="1"/>
  <c r="K36" i="1"/>
  <c r="M36" i="1" s="1"/>
  <c r="K35" i="1"/>
  <c r="M35" i="1" s="1"/>
  <c r="K34" i="1"/>
  <c r="M34" i="1" s="1"/>
  <c r="O37" i="1"/>
  <c r="O36" i="1"/>
  <c r="O35" i="1"/>
  <c r="O34" i="1"/>
  <c r="K30" i="1"/>
  <c r="M30" i="1" s="1"/>
  <c r="K29" i="1"/>
  <c r="M29" i="1" s="1"/>
  <c r="O29" i="1"/>
  <c r="O30" i="1"/>
  <c r="K26" i="1"/>
  <c r="M26" i="1" s="1"/>
  <c r="O26" i="1"/>
  <c r="K25" i="1"/>
  <c r="M25" i="1" s="1"/>
  <c r="O25" i="1"/>
  <c r="K24" i="1"/>
  <c r="M24" i="1" s="1"/>
  <c r="O24" i="1"/>
  <c r="K21" i="1"/>
  <c r="M21" i="1" s="1"/>
  <c r="O21" i="1"/>
  <c r="K20" i="1"/>
  <c r="M20" i="1" s="1"/>
  <c r="O20" i="1"/>
  <c r="K14" i="1"/>
  <c r="M14" i="1" s="1"/>
  <c r="O14" i="1"/>
  <c r="K13" i="1"/>
  <c r="M13" i="1" s="1"/>
  <c r="O13" i="1"/>
  <c r="K12" i="1"/>
  <c r="M12" i="1" s="1"/>
  <c r="O12" i="1"/>
  <c r="K184" i="1"/>
  <c r="M184" i="1" s="1"/>
  <c r="K183" i="1"/>
  <c r="M183" i="1" s="1"/>
  <c r="K182" i="1"/>
  <c r="M182" i="1" s="1"/>
  <c r="K181" i="1"/>
  <c r="M181" i="1" s="1"/>
  <c r="K180" i="1"/>
  <c r="M180" i="1" s="1"/>
  <c r="K179" i="1"/>
  <c r="M179" i="1" s="1"/>
  <c r="K178" i="1"/>
  <c r="M178" i="1" s="1"/>
  <c r="K113" i="1"/>
  <c r="M113" i="1" s="1"/>
  <c r="K112" i="1"/>
  <c r="M112" i="1" s="1"/>
  <c r="K111" i="1"/>
  <c r="M111" i="1" s="1"/>
  <c r="K110" i="1"/>
  <c r="M110" i="1" s="1"/>
  <c r="K109" i="1"/>
  <c r="M109" i="1" s="1"/>
  <c r="K108" i="1"/>
  <c r="M108" i="1" s="1"/>
  <c r="K107" i="1"/>
  <c r="M107" i="1" s="1"/>
  <c r="K106" i="1"/>
  <c r="M106" i="1" s="1"/>
  <c r="K105" i="1"/>
  <c r="M105" i="1" s="1"/>
  <c r="K104" i="1"/>
  <c r="M104" i="1" s="1"/>
  <c r="K103" i="1"/>
  <c r="M103" i="1" s="1"/>
  <c r="K102" i="1"/>
  <c r="M102" i="1" s="1"/>
  <c r="K101" i="1"/>
  <c r="M101" i="1" s="1"/>
  <c r="K100" i="1"/>
  <c r="M100" i="1" s="1"/>
  <c r="K99" i="1"/>
  <c r="M99" i="1" s="1"/>
  <c r="K98" i="1"/>
  <c r="M98" i="1" s="1"/>
  <c r="K97" i="1"/>
  <c r="M97" i="1" s="1"/>
  <c r="K96" i="1"/>
  <c r="M96" i="1" s="1"/>
  <c r="K95" i="1"/>
  <c r="M95" i="1" s="1"/>
  <c r="K94" i="1"/>
  <c r="M94" i="1" s="1"/>
  <c r="K93" i="1"/>
  <c r="M93" i="1" s="1"/>
  <c r="K92" i="1"/>
  <c r="M92" i="1" s="1"/>
  <c r="K91" i="1"/>
  <c r="M91" i="1" s="1"/>
  <c r="K90" i="1"/>
  <c r="M90" i="1" s="1"/>
  <c r="K89" i="1"/>
  <c r="M89" i="1" s="1"/>
  <c r="K88" i="1"/>
  <c r="M88" i="1" s="1"/>
  <c r="K87" i="1"/>
  <c r="M87" i="1" s="1"/>
  <c r="K86" i="1"/>
  <c r="M86" i="1" s="1"/>
  <c r="K85" i="1"/>
  <c r="M85" i="1" s="1"/>
  <c r="K84" i="1"/>
  <c r="M84" i="1" s="1"/>
  <c r="K83" i="1"/>
  <c r="M83" i="1" s="1"/>
  <c r="K82" i="1"/>
  <c r="M82" i="1" s="1"/>
  <c r="K81" i="1"/>
  <c r="M81" i="1" s="1"/>
  <c r="K80" i="1"/>
  <c r="M80" i="1" s="1"/>
  <c r="K79" i="1"/>
  <c r="M79" i="1" s="1"/>
  <c r="K78" i="1"/>
  <c r="M78" i="1" s="1"/>
  <c r="K77" i="1"/>
  <c r="M77" i="1" s="1"/>
  <c r="K76" i="1"/>
  <c r="M76" i="1" s="1"/>
  <c r="K75" i="1"/>
  <c r="M75" i="1" s="1"/>
  <c r="K74" i="1"/>
  <c r="M74" i="1" s="1"/>
  <c r="K73" i="1"/>
  <c r="M73" i="1" s="1"/>
  <c r="K72" i="1"/>
  <c r="M72" i="1" s="1"/>
  <c r="K71" i="1"/>
  <c r="M71" i="1" s="1"/>
  <c r="K70" i="1"/>
  <c r="M70" i="1" s="1"/>
  <c r="K69" i="1"/>
  <c r="M69" i="1" s="1"/>
  <c r="K68" i="1"/>
  <c r="M68" i="1" s="1"/>
  <c r="K67" i="1"/>
  <c r="M67" i="1" s="1"/>
  <c r="K66" i="1"/>
  <c r="M66" i="1" s="1"/>
  <c r="K65" i="1"/>
  <c r="M65" i="1" s="1"/>
  <c r="K64" i="1"/>
  <c r="M64" i="1" s="1"/>
  <c r="K63" i="1"/>
  <c r="M63" i="1" s="1"/>
  <c r="K62" i="1"/>
  <c r="M62" i="1" s="1"/>
  <c r="K61" i="1"/>
  <c r="M61" i="1" s="1"/>
  <c r="K60" i="1"/>
  <c r="M60" i="1" s="1"/>
  <c r="K59" i="1"/>
  <c r="M59" i="1" s="1"/>
  <c r="K58" i="1"/>
  <c r="M58" i="1" s="1"/>
  <c r="K57" i="1"/>
  <c r="M57" i="1" s="1"/>
  <c r="K56" i="1"/>
  <c r="M56" i="1" s="1"/>
  <c r="K55" i="1"/>
  <c r="M55" i="1" s="1"/>
  <c r="K54" i="1"/>
  <c r="M54" i="1" s="1"/>
  <c r="K53" i="1"/>
  <c r="M53" i="1" s="1"/>
  <c r="K52" i="1"/>
  <c r="M52" i="1" s="1"/>
  <c r="K51" i="1"/>
  <c r="M51" i="1" s="1"/>
  <c r="K50" i="1"/>
  <c r="M50" i="1" s="1"/>
  <c r="K49" i="1"/>
  <c r="M49" i="1" s="1"/>
  <c r="K48" i="1"/>
  <c r="M48" i="1" s="1"/>
  <c r="K47" i="1"/>
  <c r="M47" i="1" s="1"/>
  <c r="K45" i="1"/>
  <c r="M45" i="1" s="1"/>
  <c r="K44" i="1"/>
  <c r="M44" i="1" s="1"/>
  <c r="K43" i="1"/>
  <c r="M43" i="1" s="1"/>
  <c r="K42" i="1"/>
  <c r="M42" i="1" s="1"/>
  <c r="K41" i="1"/>
  <c r="M41" i="1" s="1"/>
  <c r="K40" i="1"/>
  <c r="M40" i="1" s="1"/>
  <c r="K39" i="1"/>
  <c r="M39" i="1" s="1"/>
  <c r="K38" i="1"/>
  <c r="M38" i="1" s="1"/>
  <c r="K33" i="1"/>
  <c r="M33" i="1" s="1"/>
  <c r="K32" i="1"/>
  <c r="M32" i="1" s="1"/>
  <c r="K31" i="1"/>
  <c r="M31" i="1" s="1"/>
  <c r="K28" i="1"/>
  <c r="M28" i="1" s="1"/>
  <c r="K27" i="1"/>
  <c r="M27" i="1" s="1"/>
  <c r="K23" i="1"/>
  <c r="M23" i="1" s="1"/>
  <c r="K22" i="1"/>
  <c r="M22" i="1" s="1"/>
  <c r="K19" i="1"/>
  <c r="M19" i="1" s="1"/>
  <c r="K18" i="1"/>
  <c r="M18" i="1" s="1"/>
  <c r="K17" i="1"/>
  <c r="M17" i="1" s="1"/>
  <c r="K16" i="1"/>
  <c r="M16" i="1" s="1"/>
  <c r="K15" i="1"/>
  <c r="M15" i="1" s="1"/>
  <c r="K11" i="1"/>
  <c r="M11" i="1" s="1"/>
  <c r="K10" i="1"/>
  <c r="M10" i="1" s="1"/>
  <c r="K9" i="1"/>
  <c r="M9" i="1" s="1"/>
  <c r="K8" i="1"/>
  <c r="M8" i="1" s="1"/>
  <c r="K7" i="1"/>
  <c r="M7" i="1" s="1"/>
  <c r="O11" i="1"/>
  <c r="L94" i="1" l="1"/>
  <c r="L37" i="1"/>
  <c r="L8" i="1"/>
  <c r="L19" i="1"/>
  <c r="L38" i="1"/>
  <c r="L9" i="1"/>
  <c r="L39" i="1"/>
  <c r="L64" i="1"/>
  <c r="L88" i="1"/>
  <c r="L112" i="1"/>
  <c r="L20" i="1"/>
  <c r="L24" i="1"/>
  <c r="L26" i="1"/>
  <c r="L62" i="1"/>
  <c r="L110" i="1"/>
  <c r="L10" i="1"/>
  <c r="L49" i="1"/>
  <c r="L73" i="1"/>
  <c r="L41" i="1"/>
  <c r="L50" i="1"/>
  <c r="L58" i="1"/>
  <c r="L66" i="1"/>
  <c r="L74" i="1"/>
  <c r="L82" i="1"/>
  <c r="L90" i="1"/>
  <c r="L98" i="1"/>
  <c r="L106" i="1"/>
  <c r="L178" i="1"/>
  <c r="L40" i="1"/>
  <c r="L57" i="1"/>
  <c r="L81" i="1"/>
  <c r="L28" i="1"/>
  <c r="L107" i="1"/>
  <c r="L179" i="1"/>
  <c r="L45" i="1"/>
  <c r="L78" i="1"/>
  <c r="L30" i="1"/>
  <c r="L23" i="1"/>
  <c r="L65" i="1"/>
  <c r="L15" i="1"/>
  <c r="L59" i="1"/>
  <c r="L75" i="1"/>
  <c r="L91" i="1"/>
  <c r="L52" i="1"/>
  <c r="L60" i="1"/>
  <c r="L68" i="1"/>
  <c r="L76" i="1"/>
  <c r="L84" i="1"/>
  <c r="L92" i="1"/>
  <c r="L100" i="1"/>
  <c r="L108" i="1"/>
  <c r="L180" i="1"/>
  <c r="L12" i="1"/>
  <c r="L14" i="1"/>
  <c r="L21" i="1"/>
  <c r="L35" i="1"/>
  <c r="L86" i="1"/>
  <c r="L182" i="1"/>
  <c r="L17" i="1"/>
  <c r="L32" i="1"/>
  <c r="L53" i="1"/>
  <c r="L61" i="1"/>
  <c r="L69" i="1"/>
  <c r="L77" i="1"/>
  <c r="L85" i="1"/>
  <c r="L93" i="1"/>
  <c r="L101" i="1"/>
  <c r="L109" i="1"/>
  <c r="L181" i="1"/>
  <c r="L25" i="1"/>
  <c r="L29" i="1"/>
  <c r="L36" i="1"/>
  <c r="L6" i="1"/>
  <c r="M6" i="1" s="1"/>
  <c r="L102" i="1"/>
  <c r="L54" i="1"/>
  <c r="L113" i="1"/>
  <c r="L70" i="1"/>
  <c r="L105" i="1"/>
  <c r="L97" i="1"/>
  <c r="L42" i="1"/>
  <c r="L89" i="1"/>
  <c r="L184" i="1"/>
  <c r="L104" i="1"/>
  <c r="L96" i="1"/>
  <c r="L80" i="1"/>
  <c r="L72" i="1"/>
  <c r="L56" i="1"/>
  <c r="L48" i="1"/>
  <c r="L183" i="1"/>
  <c r="L111" i="1"/>
  <c r="L103" i="1"/>
  <c r="L95" i="1"/>
  <c r="L87" i="1"/>
  <c r="L79" i="1"/>
  <c r="L71" i="1"/>
  <c r="L63" i="1"/>
  <c r="L55" i="1"/>
  <c r="L47" i="1"/>
  <c r="L27" i="1"/>
  <c r="L22" i="1"/>
  <c r="L99" i="1"/>
  <c r="L83" i="1"/>
  <c r="L67" i="1"/>
  <c r="L51" i="1"/>
  <c r="L34" i="1"/>
  <c r="L11" i="1"/>
  <c r="L13" i="1"/>
  <c r="L18" i="1"/>
  <c r="L31" i="1"/>
  <c r="L16" i="1"/>
  <c r="L33" i="1"/>
  <c r="L7" i="1"/>
  <c r="L43" i="1"/>
  <c r="L46" i="1"/>
  <c r="L44" i="1"/>
  <c r="O8" i="1" l="1"/>
  <c r="O7" i="1"/>
  <c r="O9" i="1"/>
  <c r="O10" i="1"/>
  <c r="O16" i="1"/>
  <c r="O17" i="1"/>
  <c r="O18" i="1"/>
  <c r="O19" i="1"/>
  <c r="O22" i="1"/>
  <c r="O23" i="1"/>
  <c r="O27" i="1"/>
  <c r="O28" i="1"/>
  <c r="O31" i="1"/>
  <c r="O32" i="1"/>
  <c r="O33"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78" i="1"/>
  <c r="O179" i="1"/>
  <c r="O180" i="1"/>
  <c r="O181" i="1"/>
  <c r="O182" i="1"/>
  <c r="O183" i="1"/>
  <c r="O184" i="1"/>
  <c r="W5" i="1"/>
  <c r="D40" i="18" s="1"/>
  <c r="D39" i="18" l="1"/>
  <c r="E39" i="18" s="1"/>
  <c r="D34" i="18" s="1"/>
  <c r="D63" i="18"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<sst xmlns="http://schemas.openxmlformats.org/spreadsheetml/2006/main" count="894" uniqueCount="423">
  <si>
    <t>Primer autor</t>
  </si>
  <si>
    <t>Categoría Revista en el área</t>
  </si>
  <si>
    <t>Valor</t>
  </si>
  <si>
    <t>Clave</t>
  </si>
  <si>
    <t>Clave Libros</t>
  </si>
  <si>
    <t>Clave A</t>
  </si>
  <si>
    <t>Universitat</t>
  </si>
  <si>
    <t>Afinitat</t>
  </si>
  <si>
    <t>Pública</t>
  </si>
  <si>
    <t>Privada</t>
  </si>
  <si>
    <t>Puntuació</t>
  </si>
  <si>
    <t>Predoc</t>
  </si>
  <si>
    <t>Postdoc</t>
  </si>
  <si>
    <t>Tesi</t>
  </si>
  <si>
    <t>Clau</t>
  </si>
  <si>
    <t>Patent</t>
  </si>
  <si>
    <t>Premi</t>
  </si>
  <si>
    <t>Num autors</t>
  </si>
  <si>
    <t>Idioma</t>
  </si>
  <si>
    <t>Tribunal TFG</t>
  </si>
  <si>
    <t>Tribunal TFM</t>
  </si>
  <si>
    <t>C2</t>
  </si>
  <si>
    <t>C1</t>
  </si>
  <si>
    <t>B2</t>
  </si>
  <si>
    <t>B1</t>
  </si>
  <si>
    <t>A2</t>
  </si>
  <si>
    <t>A1</t>
  </si>
  <si>
    <t>PUNTS</t>
  </si>
  <si>
    <t>Punts</t>
  </si>
  <si>
    <t>Clau requisit</t>
  </si>
  <si>
    <t>Acreditació T.U.</t>
  </si>
  <si>
    <t>Estades oficials</t>
  </si>
  <si>
    <t>Sí</t>
  </si>
  <si>
    <t>No</t>
  </si>
  <si>
    <t>Altre títol doctor</t>
  </si>
  <si>
    <t>Internacional</t>
  </si>
  <si>
    <t>Nacional</t>
  </si>
  <si>
    <t>Factor
regularización</t>
  </si>
  <si>
    <t xml:space="preserve"> a)</t>
  </si>
  <si>
    <t xml:space="preserve"> b)</t>
  </si>
  <si>
    <t xml:space="preserve"> c)</t>
  </si>
  <si>
    <t xml:space="preserve"> d)</t>
  </si>
  <si>
    <t xml:space="preserve"> e)</t>
  </si>
  <si>
    <t xml:space="preserve"> f)</t>
  </si>
  <si>
    <t xml:space="preserve"> g)</t>
  </si>
  <si>
    <t xml:space="preserve"> h)</t>
  </si>
  <si>
    <t>Máx. 4</t>
  </si>
  <si>
    <t>Máx. 2</t>
  </si>
  <si>
    <t>Área revista</t>
  </si>
  <si>
    <t>Categories binaries</t>
  </si>
  <si>
    <t>Parametrització</t>
  </si>
  <si>
    <t>Docència</t>
  </si>
  <si>
    <t>2.2a</t>
  </si>
  <si>
    <t>Acreditació AJD</t>
  </si>
  <si>
    <t>Altra menció Europea/Internacional/Industrial al títol de Doctor</t>
  </si>
  <si>
    <t>Altres títols oficials (nivell de màster, llicenciatura, grau, diplomatura o segon cicle)</t>
  </si>
  <si>
    <t>Títols postgraus propis</t>
  </si>
  <si>
    <t>clau 2.3</t>
  </si>
  <si>
    <t>Permisos</t>
  </si>
  <si>
    <t>3.2c-3.2h</t>
  </si>
  <si>
    <t>Máx. 18</t>
  </si>
  <si>
    <t>Máx. 6</t>
  </si>
  <si>
    <t>30 punts</t>
  </si>
  <si>
    <t>Máx. 10</t>
  </si>
  <si>
    <t>6 punts</t>
  </si>
  <si>
    <t>10 punts</t>
  </si>
  <si>
    <t>5 punts</t>
  </si>
  <si>
    <t>2 punts</t>
  </si>
  <si>
    <t>1.1 EXPEDIENTE (MAX 18 Puntos)</t>
  </si>
  <si>
    <t>a) Expediente académico ponderado de los títulos utilizados para acceder al doctorado: grado + master, diplomatura + master, licenciatura, grado 300 créditos ECTS.</t>
  </si>
  <si>
    <t>Nota media sobre 10</t>
  </si>
  <si>
    <t>b) Premio extraordinário de grado o licenciatura.</t>
  </si>
  <si>
    <t>c) Premio nacional de grado, licenciatura o diplomatura.</t>
  </si>
  <si>
    <t>d) Premio extraordinário de master.</t>
  </si>
  <si>
    <t>e) Premio extraordinário de doctorado.</t>
  </si>
  <si>
    <t>f) Mención Europea/Internacional/Industrial al título de Doctor.</t>
  </si>
  <si>
    <t>1.2 OTROS TÍTULOS UNIVERSITÁRIOS (MAX 6 puntos)</t>
  </si>
  <si>
    <t>Mérito</t>
  </si>
  <si>
    <t>Puntuación Afinidad</t>
  </si>
  <si>
    <t>Puntuación</t>
  </si>
  <si>
    <t>puntos</t>
  </si>
  <si>
    <t>a) Otros títulos de Doctor: hasta 3 puntos/título, en función de la afinidad y premio extraordinário.</t>
  </si>
  <si>
    <t>b) Otra mención Europea/Internacional/Industrial al título de Doctor: hasta 1 punto, en función de la afinidad.</t>
  </si>
  <si>
    <t>c) Otros títulos oficiales (nivel de master, licenciatura, grado, diplomatura o segundo ciclo): hasta a 2 puntos/título, en función del nivel, de la afinidad, núm. de créditos y premio extraordinário.</t>
  </si>
  <si>
    <t>d) Títulos postgrado propios: hasta a 0,25 puntos/título, en función de la afinidad y núm. de créditos.</t>
  </si>
  <si>
    <t>ÁREA</t>
  </si>
  <si>
    <t>AFÍN</t>
  </si>
  <si>
    <t>CAMPO DE LA BIOLOGÍA</t>
  </si>
  <si>
    <t>CIENCIAS BÁSICAS Y DE LA SALUD</t>
  </si>
  <si>
    <t>OTROS</t>
  </si>
  <si>
    <t>Otro título doctor</t>
  </si>
  <si>
    <t>Otra mención Europea/Internacional/Industrial al título de Doctor</t>
  </si>
  <si>
    <t>Otros títulos oficiales (nivel de master, licenciatura, grado, diplomatura o segundo ciclo)</t>
  </si>
  <si>
    <t>Títulos postgrado propios</t>
  </si>
  <si>
    <t>Curso</t>
  </si>
  <si>
    <t>Horas</t>
  </si>
  <si>
    <t>a) TOTAL DOCENCIA Título Oficial</t>
  </si>
  <si>
    <t>b) TOTAL DOCÈNCIA Título Propio</t>
  </si>
  <si>
    <t>c) TOTAL  Otra Docencia universitária impartida</t>
  </si>
  <si>
    <t>d) TOTAL DOCENCIA Tutor Universidad a distancia o títulos no presenciales</t>
  </si>
  <si>
    <t>e) TOTAL Tutor prácticas externas</t>
  </si>
  <si>
    <t>Título oficial</t>
  </si>
  <si>
    <t>Título propio</t>
  </si>
  <si>
    <t>Otra docencia Universitaria</t>
  </si>
  <si>
    <t>A distancia/no presencial</t>
  </si>
  <si>
    <t>Tutor prácticas de empresa</t>
  </si>
  <si>
    <t>máximo 2 puntos</t>
  </si>
  <si>
    <t>máximo 1 puntos</t>
  </si>
  <si>
    <t>b) TOTAL Proyectos Innovación Docente</t>
  </si>
  <si>
    <t>d) TOTAL Cursos formación Igualdad, diversidad, sostenibilidad</t>
  </si>
  <si>
    <t>Parametrización</t>
  </si>
  <si>
    <t>Proyectos de Innovación Docente</t>
  </si>
  <si>
    <t>Cursos formación Docente Universitarios</t>
  </si>
  <si>
    <t>Docencia en centros no universitarios</t>
  </si>
  <si>
    <t>a) TOTAL Docencia en centros no universitarios</t>
  </si>
  <si>
    <t>c) TOTAL Cursos formación Docente Universitarios</t>
  </si>
  <si>
    <t>a) Docencia en centros que imparten enseñanzas oficiales no universitarias (0,1 puntos/curso académico).</t>
  </si>
  <si>
    <t>b) Por participar en proyectos de Innovación educativa para la mejora docente (0,5 puntos/año de participación).</t>
  </si>
  <si>
    <t>c) Por cursos recibidos de formación para la docencia universitaria impartidos por universidades u organismos oficiales (0,01 puntos/hora).</t>
  </si>
  <si>
    <t>Número de tribunales</t>
  </si>
  <si>
    <t>Número de autores</t>
  </si>
  <si>
    <t>Puntuación por número de autores</t>
  </si>
  <si>
    <t>Puntuación por posición autoría</t>
  </si>
  <si>
    <t>Puntos</t>
  </si>
  <si>
    <t>Último autor</t>
  </si>
  <si>
    <t>Otra</t>
  </si>
  <si>
    <t>Aportación congreso Innovación internacional</t>
  </si>
  <si>
    <t>Aportación congreso Innovación nacional</t>
  </si>
  <si>
    <t>Organización congreso docente internacional</t>
  </si>
  <si>
    <t>Organización congreso docente nacional</t>
  </si>
  <si>
    <t>Asistencia congreso docente</t>
  </si>
  <si>
    <t>Premios docentes</t>
  </si>
  <si>
    <t>Elaboración material docente</t>
  </si>
  <si>
    <t>a) Miembro de tribunales de TFG y TFM.</t>
  </si>
  <si>
    <t>b) Aportaciones a congresos de innovación docente nacionales/internacionales.</t>
  </si>
  <si>
    <t>c) Organización o asistencia a congresos de innovación docente.</t>
  </si>
  <si>
    <t>d) Premios docentes.</t>
  </si>
  <si>
    <t>e) Elaboración de material docente con ISBN o depositado en repositorios universitarios oficiales.</t>
  </si>
  <si>
    <t>Hasta a 0.05 puntos/Tribunal TFG</t>
  </si>
  <si>
    <t>Hasta a 0.1 puntos/Tribunal TFM</t>
  </si>
  <si>
    <t>Hasta a 0,05 puntos/aportación congreso internacional</t>
  </si>
  <si>
    <t>Hasta a 0,03 puntos/aportación congreso nacional</t>
  </si>
  <si>
    <t>Hasta a 0,05 puntos/organización congreso internacional</t>
  </si>
  <si>
    <t>Hasta a 0,03 puntos/organización congreso nacional</t>
  </si>
  <si>
    <t>Hasta a 0,005 puntos/ asistencia congresos relacionados con la actividad docente universitaria</t>
  </si>
  <si>
    <t>Hasta a 0,25 puntos/premio</t>
  </si>
  <si>
    <t>Hasta a 0,25 puntos/contribución material docente con ISBN o depositado en repositorios universitarios oficiales</t>
  </si>
  <si>
    <t>a) TOTAL Programas formación pre-doctoral</t>
  </si>
  <si>
    <t>b) TOTAL Programas formación post-doctoral</t>
  </si>
  <si>
    <t>c) TOTAL Contratos laborales de Investigación Univ y Centros Públicos</t>
  </si>
  <si>
    <t>a) Programas de formación pre-doctoral dirigidos a la realización de un doctorado con convocatoria pública competitiva: hasta a 2,5 puntos/año, en función de la afinidad</t>
  </si>
  <si>
    <t>b) Programas  de formación post-doctoral con convocatoria pública competitiva: hasta 4 puntos/año, en función de la afinidad.</t>
  </si>
  <si>
    <t>c) Contratos laborales de investigación y transferencia con universidades y centros públicos: hasta 2 puntos/año.</t>
  </si>
  <si>
    <t>Contrato</t>
  </si>
  <si>
    <t>a) Artículos en revistas especializadas nacionales/internacionales max. 18 puntos</t>
  </si>
  <si>
    <t>3.2 ACTIVIDAD INVESTIGADORA Y TRANSFERENCIA MAX. 18 puntos</t>
  </si>
  <si>
    <t>Puntuación Factor de Impacto</t>
  </si>
  <si>
    <t>Posición revista</t>
  </si>
  <si>
    <t>Decil/Cuartil</t>
  </si>
  <si>
    <t>Puntuación Decil/Quartil</t>
  </si>
  <si>
    <t>Puntuación número de autores</t>
  </si>
  <si>
    <t>Puntuación posición autoría</t>
  </si>
  <si>
    <t>Puntuación Final artículos</t>
  </si>
  <si>
    <t>Artículos JCR</t>
  </si>
  <si>
    <t xml:space="preserve">Publicación no JCR internacional o proceeding </t>
  </si>
  <si>
    <t>Publicación o proceeding nacional</t>
  </si>
  <si>
    <t>Libro o capítulo</t>
  </si>
  <si>
    <t>Puntuación Libros</t>
  </si>
  <si>
    <t>Libro completo</t>
  </si>
  <si>
    <t>Capítulo de libro</t>
  </si>
  <si>
    <t>Libro completo editorial prestigio</t>
  </si>
  <si>
    <t>Capítulo de libro editorial prestigio</t>
  </si>
  <si>
    <t>Otros libros de contenido científico COMPLETO</t>
  </si>
  <si>
    <t>Otros libros de contenido científico CAPÍTULO</t>
  </si>
  <si>
    <t>Fecha de inicio (dd/mm/yyyy)</t>
  </si>
  <si>
    <t>Fecha de finalización (dd/mm/yyyy)</t>
  </si>
  <si>
    <t>Semanas</t>
  </si>
  <si>
    <t>Discapacidad hasta 64%</t>
  </si>
  <si>
    <t>Discapacidad &gt;64%</t>
  </si>
  <si>
    <t>Hasta a 0,05 puntos/semana</t>
  </si>
  <si>
    <t>Max. 1 punto</t>
  </si>
  <si>
    <t>Max. 2 puntos</t>
  </si>
  <si>
    <t>PUNTOS</t>
  </si>
  <si>
    <t>b) Discapacidad hasta 64%</t>
  </si>
  <si>
    <t>c) Discapacidad &gt;64%</t>
  </si>
  <si>
    <t>a) Permisos, licencias o excedencias por razones de nacimiento, gestación, embarazo, custodia con finalidad de adopción, acojimiento o adopción, lactancia o situaciones análogas, por razones de conciliación o cuidado de hijos e hijas, familiares o personas dependientes, por violencia de género, así como bajas por incapacidad temporal por enfermedad de larga duración (al menos 16 semanas), siempre que sean durante el ejercicio de la actividad docente e investigadora en universidades y centros de investigación.</t>
  </si>
  <si>
    <t>6. MÉRITO PREFERENTE MAX. 5 puntos</t>
  </si>
  <si>
    <t>Acreditación PAD o superior</t>
  </si>
  <si>
    <t>Acreditación a Ayudante doctor o figura superior (convocatorias hasta el 12 d'abril de 2027).</t>
  </si>
  <si>
    <t>4.- CONOCIMIENTO DE LA LENGUA PROPIA DE LA UNIVERSITAT DE VALÈNCIA MAX. 10 puntos</t>
  </si>
  <si>
    <t>Inglés</t>
  </si>
  <si>
    <t>Valenciano</t>
  </si>
  <si>
    <t>Ninguno</t>
  </si>
  <si>
    <t>3.3 OTROS MÉRITOS DE INVESTIGACIÓN Y TRANSFERENCIA MAX. 2 puntos</t>
  </si>
  <si>
    <t>a) Becas de colaboración y otras debcas de investigación y transferencia.</t>
  </si>
  <si>
    <t>b) Organización o asistencia a congresos científicos.</t>
  </si>
  <si>
    <t>c) Cursos impartidos o recibidos de actualización relacionados con la investigación.</t>
  </si>
  <si>
    <t>Becas de colaboración: hasta 0,25 puntos/beca.</t>
  </si>
  <si>
    <t>Otras Becas de investigación: hasta 0,1 puntos/beca.</t>
  </si>
  <si>
    <t>Organización de congresos científicos Internacionales: hasta 0,05 puntos/congreso.</t>
  </si>
  <si>
    <t>Organización de congresos científicos Nacionales: hasta 0,03 puntos/congreso.</t>
  </si>
  <si>
    <t>Asistencia a congresos científicos: hasta 0,005 puntos/congreso.</t>
  </si>
  <si>
    <t>Cursos recibidos de formación o actualización relacionados con la investigación no incluidos en otros apartados.Hasta 0,005 puntos/curs.</t>
  </si>
  <si>
    <t>Cursos impartidos de formación o actualización relacionados con la investigación no incluidos en otros apartados. Hasta 0,1 puntos/curs.</t>
  </si>
  <si>
    <t>Beca de colaboración</t>
  </si>
  <si>
    <t>Otras becas de Investigación</t>
  </si>
  <si>
    <t>Organización congreso Internacional</t>
  </si>
  <si>
    <t>Organización congreso Nacional</t>
  </si>
  <si>
    <t>Asistencia a congresos científicos</t>
  </si>
  <si>
    <t>Cursos impartidos relacionados con la investigación</t>
  </si>
  <si>
    <t>Cursos recibidos relacionados con la investigación</t>
  </si>
  <si>
    <t>Requisito Lingüístico</t>
  </si>
  <si>
    <t>5 OTROS MÉRITS MAX. 6 puntos</t>
  </si>
  <si>
    <t>5.1 Conocimirnto de lenguas extranjeras</t>
  </si>
  <si>
    <t>5.2 a) Participación en comisiones de universidad y tareas de gestión universitaria.</t>
  </si>
  <si>
    <t>5.2 b) Participación en órganos de representación universitaria.</t>
  </si>
  <si>
    <t>5.2 c) Otros méritos no valorados en ningún otro apartado.</t>
  </si>
  <si>
    <t>0.25 puntos</t>
  </si>
  <si>
    <t>desde 0.25 hasta 0.5 puntos</t>
  </si>
  <si>
    <t>desde 0.5 fins 1 punt</t>
  </si>
  <si>
    <t>desde 1 punto hasta 2 puntos</t>
  </si>
  <si>
    <t>desde 2 puntos hasta 3 puntos</t>
  </si>
  <si>
    <t>desde 3 puntos hasta 4 puntos</t>
  </si>
  <si>
    <t>0,2 puntos por cargo o comisión y año.</t>
  </si>
  <si>
    <t xml:space="preserve">0,05 puntos por órgano/año para Junta de Centro, Comisiones de Universidad y Claustro. </t>
  </si>
  <si>
    <t>i 0,03 puntos por órgano/año y para otras comisiones.</t>
  </si>
  <si>
    <t>0,01 puntos/mérito.</t>
  </si>
  <si>
    <t>Lengua extranjera</t>
  </si>
  <si>
    <t>Comisión de universidad y gestión universitaria</t>
  </si>
  <si>
    <t>Participación en Junta de Centro, Comisión de Universidad o Claustro</t>
  </si>
  <si>
    <t>Otras comisiones</t>
  </si>
  <si>
    <t>Otros méritos no valorados en ningún otro apartado</t>
  </si>
  <si>
    <t>años</t>
  </si>
  <si>
    <t>meses</t>
  </si>
  <si>
    <t>Fecha de Inicio (dd/mm/yyyy)</t>
  </si>
  <si>
    <t>c) Investigador principal de Proyectos I+D obtenidos en convocatorias públicas competitivas</t>
  </si>
  <si>
    <t>c) Miembro de proyectos I+D obtenidos en convocatorias públicas competitivas</t>
  </si>
  <si>
    <t>d) Investigador principal o miembro en proyectos del artículo 60 LOSU (83 LOU) o de otros proyectos I+D . Hasta 0,1 puntos/año.</t>
  </si>
  <si>
    <t>e) Aportaciones a Congresos nacionales</t>
  </si>
  <si>
    <t>e) Aportaciones a Congresos internacionales</t>
  </si>
  <si>
    <t>f) Licencias de propiedad industrial o intelectunal en explotación. Hasta 1 punto/patente.</t>
  </si>
  <si>
    <t>g) Premios de investigación y transferencia otorgados por organismos o instituciones científicas. Hasta 0,25 puntos/premio.</t>
  </si>
  <si>
    <t>h) Estancias oficials en otras universidades o cnetros de investigación** (duración mínima de la estancia: un més consecutivo. Tiempo computable máximo: 24 meses). Hasta 0,2 puntos/més.</t>
  </si>
  <si>
    <t>c) TOTAL Investigador principal o miembro de Proyectos I+D obtenidos en convocatorias públicas competitivas.</t>
  </si>
  <si>
    <t>d) TOTAL Investigador principal o miembro de proyectos del artículo 60 LOSU (83 LOU) o de otros proyectos I+D</t>
  </si>
  <si>
    <t>e) TOTAL Aportaciones a Congresos nacionales/internacionales</t>
  </si>
  <si>
    <t>f) TOTAL Licencias de propiedad industrial o intelectual en explotación.</t>
  </si>
  <si>
    <t>g) TOTAL Premios de investigación y transferencia otorgados por organismos o instituciones científicas.</t>
  </si>
  <si>
    <t>h) TOTAL Estancias oficiales en otras universidades o centros de investigación.</t>
  </si>
  <si>
    <t>IP proyecto I+D público competitivo</t>
  </si>
  <si>
    <t>Miembro proyecto I+D público competitivo</t>
  </si>
  <si>
    <t>IP o miembro proyectos artículo 60 LOSU 83LOU u otros</t>
  </si>
  <si>
    <t>Aportación congreso nacional</t>
  </si>
  <si>
    <t>Aportación congreso internacional</t>
  </si>
  <si>
    <t>Premio de investigación y transferencia</t>
  </si>
  <si>
    <t>Estancia oficial</t>
  </si>
  <si>
    <t>Nomombre y Apellidos: .........................................................................................Nº Plaza/ Plazas:   .......................................... Curso: ......................</t>
  </si>
  <si>
    <t>1.- FORMACIÓN ACADÉMICA</t>
  </si>
  <si>
    <t>1.1 Expediente</t>
  </si>
  <si>
    <t>Expediente académico ponderado de los títulos utilitzados para acceder al doctorado: grado + master, diplomatura + master, licenciatura, grado 300 créditos ECTS.</t>
  </si>
  <si>
    <t>Premio extraordinario de grado o licenciatura.</t>
  </si>
  <si>
    <t>Premio nacional de grado, licenciatura o diplomatura.</t>
  </si>
  <si>
    <t>Premio extraordinari de master.</t>
  </si>
  <si>
    <t>Premio extraordinario de doctorado.</t>
  </si>
  <si>
    <t>Mención Europea/Internacional/Industrial al título de Doctor.</t>
  </si>
  <si>
    <t>1.2 Otros títulos universitarios</t>
  </si>
  <si>
    <t>Otros títulos de Doctor.</t>
  </si>
  <si>
    <t>Otra mención Europea/Internacional/Industrial al título de Doctor.</t>
  </si>
  <si>
    <t>Otros títulos oficiales (nivel de master, licenciatura, grado, diplomatura o segundo ciclo).</t>
  </si>
  <si>
    <t>Títulos postgrados propios.</t>
  </si>
  <si>
    <t>2.- MÉRITOS DOCENTES</t>
  </si>
  <si>
    <t>2.1 Docencia universitaria</t>
  </si>
  <si>
    <t>Docencia en títulos oficiales.</t>
  </si>
  <si>
    <t>Docencia en títulos propios.</t>
  </si>
  <si>
    <t>Otra docencia universitaria impartida.</t>
  </si>
  <si>
    <t>Docencia como profesorado tutor en universidades a distancia.</t>
  </si>
  <si>
    <t>Tutor/a de empresa o institución de prácticas externas curriculares.</t>
  </si>
  <si>
    <t>2.2 Formación docente y docencia no universitaria</t>
  </si>
  <si>
    <t>Por cada curso completo de docencia en centros que imparten enseñanzas oficiales no universitarios.</t>
  </si>
  <si>
    <t>Por participar en proyectos de innovación educativa para la mejora docente.</t>
  </si>
  <si>
    <t>Por cursos recibidos de formación para la docencia universitaria impartidos por Universidades u organismos oficiales.</t>
  </si>
  <si>
    <t>2.3 Otros méritos docentes</t>
  </si>
  <si>
    <t>Miembro de tribunales de TFG o TFM</t>
  </si>
  <si>
    <t>Aportaciones a congresos de innovación docente nacionales/internacionales.</t>
  </si>
  <si>
    <t>Organización o asistencia a congresos de innovación docente.</t>
  </si>
  <si>
    <t>Premios docentes.</t>
  </si>
  <si>
    <t>Elaboración de material docente con ISBN o depoistado en repositorios univeristarios oficiales</t>
  </si>
  <si>
    <t>3.- INVESTIGACIÓN, TRANSFERENCIA E INTERCAMBIO DE CONOCIMIENTO</t>
  </si>
  <si>
    <t>3.1 Programas de formación y contratos de investigación y transferencia</t>
  </si>
  <si>
    <t>Programas de formación pre-doctoral dirigidos a la realización de un doctorado con convocatoria pública competitiva.</t>
  </si>
  <si>
    <t>Programas de formación post-doctoral con convocatoria pública competitiva.</t>
  </si>
  <si>
    <t>Contratos laborales de investigación y transferencia con universidades y centros públicos.</t>
  </si>
  <si>
    <t>3.2 Actividad investigadora y transferencia</t>
  </si>
  <si>
    <t>Artículos en revistas especializadas nacionales/internacionales.</t>
  </si>
  <si>
    <t>Libros/capítulos llibro con ISBN y/o DOI internacionales/nacionales (incluyendo traducciones y ediciones críticas).</t>
  </si>
  <si>
    <t>Investigador principal o miembro de Proyectos I+D obtenidos en convocatorias públicas competitivas universitarias/autonómicas/nacionales/internacionales.</t>
  </si>
  <si>
    <t>Investigador principal o miembro de proyectos del artículo 60 LOSU (83 LOU) o de otros proyectos I+D .</t>
  </si>
  <si>
    <t>Aportaciones a Congresos nacionales/internacionales</t>
  </si>
  <si>
    <t>Licencias de propiedad industrial o intelectual en explotación.</t>
  </si>
  <si>
    <t>Premios de investigación otorgados por organismos o instituciones científicas.</t>
  </si>
  <si>
    <t>Estancias oficiales en otras universidades o centros de investigación.</t>
  </si>
  <si>
    <t>3.3 Otros méritos de Investigación y  Transferencia</t>
  </si>
  <si>
    <t>Becas de colaboración y otras becas de Investigación y transferencia.</t>
  </si>
  <si>
    <t>Organización o asistencia a congresos científicos.</t>
  </si>
  <si>
    <t>Cursos impartidos o recibidos de actualización relacionados con la investigación.</t>
  </si>
  <si>
    <t>4.- CONOCIMIENTO DE LA LENGUA PROPIA DE LA UNIVERSITAT DE VALÈNCIA</t>
  </si>
  <si>
    <t>5.- OTROS MÉRITOS</t>
  </si>
  <si>
    <t>5.1 Conocimiento de lenguas extranjeras</t>
  </si>
  <si>
    <t>Certificados oficiales de lenguas extranjeras.</t>
  </si>
  <si>
    <t>5.2 Gestión y otros méritos</t>
  </si>
  <si>
    <t>Participación en comisiones de universidad y tareas de gestión universitaria.</t>
  </si>
  <si>
    <t>Participación en órganos de representación universitaria.</t>
  </si>
  <si>
    <t>Otros méritos no valorados en ningún otro apartado.</t>
  </si>
  <si>
    <t>6.- MÉRITO PREFERENTE</t>
  </si>
  <si>
    <t>Acreditación a Ayudante doctor o figura superior (convocatorias hasta el 12 de Abril de 2027).</t>
  </si>
  <si>
    <t>7.- MEDIDAS DE ACCIÓN POSITIVA PARA LA IGUALDAD DE OPORTUNIDADES</t>
  </si>
  <si>
    <t>TOTAL suma apartados:</t>
  </si>
  <si>
    <t>2.3 OTROS MÉRITOS DOCENTES MAX. 2 puntos</t>
  </si>
  <si>
    <t>Cursos formación Igualdad, diversidad, sostenibilidad</t>
  </si>
  <si>
    <t>Licencia de propiedad industrial o intelectual</t>
  </si>
  <si>
    <t>2.1 DOCENCIA UNIVERSITÁRIA MAX 20 puntos</t>
  </si>
  <si>
    <t>máximo 20 puntos</t>
  </si>
  <si>
    <t>Máx. 20</t>
  </si>
  <si>
    <t>2.2 FORMACIÓN DOCENTE Y DOCENCIA NO UNIVERSITARIA MAX. 8 puntos</t>
  </si>
  <si>
    <t>d) Por cursos recibidos de formación en materia de igualdad, diversidad y/o sostenibilidad impartidos por universidades u organismos oficiales (0,01 puntos/hora).</t>
  </si>
  <si>
    <t>Por cursos recibidos de formación en materia de igualdad, diversidad y/o sostenibilidad impartidos por Universidades u organismos oficiales.</t>
  </si>
  <si>
    <t>Máx. 8</t>
  </si>
  <si>
    <t>a) Becas de colaboración y otras becas de investigación y transferencia</t>
  </si>
  <si>
    <t>b) Organización o asistencia a congresos científicos</t>
  </si>
  <si>
    <t>c) Cursos impartidos o recibidos de actualización relacionados con la investigación</t>
  </si>
  <si>
    <t>DNI:</t>
  </si>
  <si>
    <t>DATOS PERSONALES</t>
  </si>
  <si>
    <t>Nombre y apellidos:</t>
  </si>
  <si>
    <t>Correo electrónico:</t>
  </si>
  <si>
    <t>Número de plaza:</t>
  </si>
  <si>
    <t>Área de conocimiento:</t>
  </si>
  <si>
    <t>Departamento:</t>
  </si>
  <si>
    <t xml:space="preserve">Centro: </t>
  </si>
  <si>
    <t>Teléfono:</t>
  </si>
  <si>
    <t>Convocatoria:</t>
  </si>
  <si>
    <t>24 punts</t>
  </si>
  <si>
    <t>a)  Otros títulos de Doctor</t>
  </si>
  <si>
    <t>b) Otra mención europea/Internacional/Industrial al título de Doctor</t>
  </si>
  <si>
    <t>c) Otros títulos oficiales (nivel de máster, licenciatura, grado, diplomatura o segundo ciclo)</t>
  </si>
  <si>
    <t>d) Títulos de postgrado propios:</t>
  </si>
  <si>
    <r>
      <rPr>
        <b/>
        <sz val="10"/>
        <rFont val="Times New Roman"/>
        <family val="1"/>
      </rPr>
      <t xml:space="preserve">ANEXO III  </t>
    </r>
    <r>
      <rPr>
        <i/>
        <sz val="9"/>
        <rFont val="Times New Roman"/>
        <family val="1"/>
      </rPr>
      <t xml:space="preserve">Categoria: </t>
    </r>
    <r>
      <rPr>
        <b/>
        <sz val="9"/>
        <color rgb="FF933634"/>
        <rFont val="Times New Roman"/>
        <family val="1"/>
      </rPr>
      <t>PROFESORADO AYUDANTE DOCTOR</t>
    </r>
  </si>
  <si>
    <t xml:space="preserve">INSTRUCCIONES:  </t>
  </si>
  <si>
    <t>Nota: en la última hoja de este documento (Total) aparecen los items evaluables en una sola página</t>
  </si>
  <si>
    <t xml:space="preserve">En el caso de licenciatura o grado de 300 créditos o más, no hay ponderación y se utiliza directamente la nota del expediente. </t>
  </si>
  <si>
    <t>La ponderación se calcula: expediente académico ponderado = (nota grado * créditos del grado + nota master * créditos de master)/(créditos de grado + créditos de master). Análogamente para diplomaturas o ingeniería técnica + master.</t>
  </si>
  <si>
    <r>
      <rPr>
        <b/>
        <sz val="11"/>
        <color theme="1"/>
        <rFont val="Calibri"/>
        <family val="2"/>
        <scheme val="minor"/>
      </rPr>
      <t xml:space="preserve">1.1.a) </t>
    </r>
    <r>
      <rPr>
        <sz val="11"/>
        <color theme="1"/>
        <rFont val="Calibri"/>
        <family val="2"/>
        <scheme val="minor"/>
      </rPr>
      <t xml:space="preserve">Para ponderar la nota del expediente se tendrán en cuenta los títulos utilizados para acceder al doctorado: diplomatura o ingeniería técnica + master, grado + master. </t>
    </r>
  </si>
  <si>
    <t xml:space="preserve">Documentación acreditativa en </t>
  </si>
  <si>
    <t>página:</t>
  </si>
  <si>
    <r>
      <t>Documentación acreditativa en</t>
    </r>
    <r>
      <rPr>
        <b/>
        <sz val="11"/>
        <color theme="1"/>
        <rFont val="Calibri"/>
        <family val="2"/>
        <scheme val="minor"/>
      </rPr>
      <t xml:space="preserve"> </t>
    </r>
  </si>
  <si>
    <t>a) Docencia en Títulos oficiales</t>
  </si>
  <si>
    <t>b) Docencia en Títulos Propios</t>
  </si>
  <si>
    <r>
      <t xml:space="preserve">c) Otra Docencia universitária impartida: </t>
    </r>
    <r>
      <rPr>
        <sz val="11"/>
        <color theme="1"/>
        <rFont val="Calibri"/>
        <family val="2"/>
        <scheme val="minor"/>
      </rPr>
      <t>cursos de formación docente universitaria, extensión universitaria, cursos de formación transversal en programas de doctorado, cursos en programas de estudios para estranjeros, etc.</t>
    </r>
  </si>
  <si>
    <t>d)  Docencia como profesor/a Tutor/a en Universidades a distancia</t>
  </si>
  <si>
    <t>Documentación acreditativa en</t>
  </si>
  <si>
    <t>a) Docencia en centros que imparten docencia en Títulos oficiales no universitarios</t>
  </si>
  <si>
    <t>b) Participación en proyectos de innovación educativa para la mejora docente</t>
  </si>
  <si>
    <t>c) Por curso recibidos de formación para la docencia universitaria impartidos por Universidades u organismos oficiales</t>
  </si>
  <si>
    <t>d) Por cursos recibidos de formación en materia de igualdad, diversidad y/o sostenibilidad  impartidos por Universidades u organismos oficiales</t>
  </si>
  <si>
    <t>c) Organización o Asistencia a Congresos de innovación docente</t>
  </si>
  <si>
    <r>
      <t xml:space="preserve">a) Miembro de tribunales de TFG o TFM: </t>
    </r>
    <r>
      <rPr>
        <sz val="11"/>
        <color theme="1"/>
        <rFont val="Calibri"/>
        <family val="2"/>
        <scheme val="minor"/>
      </rPr>
      <t>indicar número de tribunales</t>
    </r>
  </si>
  <si>
    <t>d) Premios docentes</t>
  </si>
  <si>
    <t>e) Elaboración de material docente con ISBN o depositado en repositorios universitarios oficiales</t>
  </si>
  <si>
    <r>
      <t xml:space="preserve">b) Aportaciones a congresos de innovación docente nacionales/internacionales: </t>
    </r>
    <r>
      <rPr>
        <sz val="11"/>
        <color theme="1"/>
        <rFont val="Calibri"/>
        <family val="2"/>
        <scheme val="minor"/>
      </rPr>
      <t>hay que indicar número de autores y posición de autoria para cada mérito</t>
    </r>
  </si>
  <si>
    <t xml:space="preserve">a)  Programas formación pre-doctoral dirigidos a la realización de un doctorado con convocatoria pública competitiva </t>
  </si>
  <si>
    <t xml:space="preserve">b)  Programas formación post-doctoral con convocatoria pública competitiva </t>
  </si>
  <si>
    <t>Programa y organismo que concede</t>
  </si>
  <si>
    <r>
      <t xml:space="preserve">c) Contratos laborales de investigación y transferencia en Universidades y centros públicos:  </t>
    </r>
    <r>
      <rPr>
        <sz val="11"/>
        <color theme="1"/>
        <rFont val="Calibri"/>
        <family val="2"/>
        <scheme val="minor"/>
      </rPr>
      <t>como organismo indicar entidad convocante financiadora e indicar investigador principal</t>
    </r>
  </si>
  <si>
    <t>Años</t>
  </si>
  <si>
    <t>Puntuación por afinidad</t>
  </si>
  <si>
    <t>3.1 PROGRAMAS DE FORMACIÓN Y CONTRATOS DE INVESTIGACIÓN Y TRANSFERENCIA MAX. 10 punts</t>
  </si>
  <si>
    <t>Artículo</t>
  </si>
  <si>
    <t>Índice de Impacto el año de publicación</t>
  </si>
  <si>
    <t>Núm revistas en el Área</t>
  </si>
  <si>
    <t xml:space="preserve">    En la columna "Artículo" indicar: autores por orden de firma, título, editorial y referencia publicación y páginas. </t>
  </si>
  <si>
    <t xml:space="preserve">    Completar los indicios de calidad en las columnas correspondientes para cada artículo.</t>
  </si>
  <si>
    <t xml:space="preserve">b) Libros/capítulos de libro con ISBN y/o DOI internacionales/nacionales (incluyendo traducciones y ediciones críticas) </t>
  </si>
  <si>
    <t>3.2b ACTIVIDAD INVESTIGADORA Y TRANSFERENCIA MAX. 18 puntos</t>
  </si>
  <si>
    <t>3.2a ACTIVIDAD INVESTIGADORA Y TRANSFERENCIA MAX. 18 puntos</t>
  </si>
  <si>
    <t xml:space="preserve">    En la columna "Libro o capítulo" indicar: autores por orden de firma, título, editorial y referencia publicación, páginas y año. </t>
  </si>
  <si>
    <t xml:space="preserve">    Completar los indicios de calidad en las columnas correspondientes para cada libro o capítulo.</t>
  </si>
  <si>
    <r>
      <t xml:space="preserve">Documentación acreditativa en </t>
    </r>
    <r>
      <rPr>
        <b/>
        <sz val="11"/>
        <color theme="1"/>
        <rFont val="Calibri"/>
        <family val="2"/>
        <scheme val="minor"/>
      </rPr>
      <t/>
    </r>
  </si>
  <si>
    <r>
      <t xml:space="preserve">c) Investigador principal o miembro de Proyectos I+D obtenidos en convocatorias públicas competitivas :  </t>
    </r>
    <r>
      <rPr>
        <sz val="11"/>
        <color theme="1"/>
        <rFont val="Calibri"/>
        <family val="2"/>
        <scheme val="minor"/>
      </rPr>
      <t xml:space="preserve">En la columna "Mérito" indicar: título del proyecto, entidad convocante/financiadora e Investigador Principal.  </t>
    </r>
    <r>
      <rPr>
        <b/>
        <sz val="11"/>
        <color theme="1"/>
        <rFont val="Calibri"/>
        <family val="2"/>
        <scheme val="minor"/>
      </rPr>
      <t>MAX. 3 puntos</t>
    </r>
  </si>
  <si>
    <r>
      <t xml:space="preserve">d) Investigador principal o miembro de proyectos del artículo 60 LOSU (83 LOU) o de otros proyectos I+D: </t>
    </r>
    <r>
      <rPr>
        <sz val="11"/>
        <color theme="1"/>
        <rFont val="Calibri"/>
        <family val="2"/>
        <scheme val="minor"/>
      </rPr>
      <t xml:space="preserve">En la columna "Mérito" indicar: título del proyecto, entidad convocante/financiadora e Investigador Principal.  </t>
    </r>
    <r>
      <rPr>
        <b/>
        <sz val="11"/>
        <color theme="1"/>
        <rFont val="Calibri"/>
        <family val="2"/>
        <scheme val="minor"/>
      </rPr>
      <t>MAX. 3 puntos</t>
    </r>
  </si>
  <si>
    <t>f) Licencias de propiedad industrial o intelectual en explotación. MAX. 3 puntos</t>
  </si>
  <si>
    <r>
      <rPr>
        <sz val="11"/>
        <color theme="1"/>
        <rFont val="Calibri"/>
        <family val="2"/>
        <scheme val="minor"/>
      </rPr>
      <t xml:space="preserve">     Duración de la estancia un mes consecutivo. Tiempo computable: máximo 24 meses. </t>
    </r>
    <r>
      <rPr>
        <b/>
        <sz val="11"/>
        <color theme="1"/>
        <rFont val="Calibri"/>
        <family val="2"/>
        <scheme val="minor"/>
      </rPr>
      <t>MAX. 4 puntos</t>
    </r>
  </si>
  <si>
    <r>
      <t xml:space="preserve">h) Estancias oficiales en otras universidades o centros de investigación: </t>
    </r>
    <r>
      <rPr>
        <sz val="11"/>
        <color theme="1"/>
        <rFont val="Calibri"/>
        <family val="2"/>
        <scheme val="minor"/>
      </rPr>
      <t xml:space="preserve">tiempo de permanencia transitoria en un centro o Universidad diferente a aquel con el que se mantenga un vínculo laboral o fromativo. </t>
    </r>
  </si>
  <si>
    <r>
      <t xml:space="preserve">g) Premios d’investigación y transferencia otorgados por organismos o instituciones científicas. </t>
    </r>
    <r>
      <rPr>
        <sz val="11"/>
        <color theme="1"/>
        <rFont val="Calibri"/>
        <family val="2"/>
        <scheme val="minor"/>
      </rPr>
      <t xml:space="preserve">Indicar Premio,año y organismo que concede. </t>
    </r>
    <r>
      <rPr>
        <b/>
        <sz val="11"/>
        <color theme="1"/>
        <rFont val="Calibri"/>
        <family val="2"/>
        <scheme val="minor"/>
      </rPr>
      <t>MAX. 1 punto</t>
    </r>
  </si>
  <si>
    <r>
      <t xml:space="preserve">e) Aportaciones a Congresos nacionales/internacionales: </t>
    </r>
    <r>
      <rPr>
        <sz val="11"/>
        <color theme="1"/>
        <rFont val="Calibri"/>
        <family val="2"/>
        <scheme val="minor"/>
      </rPr>
      <t>Para cada aportación indicar titulo y autores por orden de autoria y año de la comunicación. Indicar si se trata de una ponencia por invitación.</t>
    </r>
    <r>
      <rPr>
        <b/>
        <sz val="11"/>
        <color theme="1"/>
        <rFont val="Calibri"/>
        <family val="2"/>
        <scheme val="minor"/>
      </rPr>
      <t xml:space="preserve"> MAX. 4 punts</t>
    </r>
  </si>
  <si>
    <t>Indicar en primer lugar cuál es el requisito de la plaza a concurso</t>
  </si>
  <si>
    <r>
      <t xml:space="preserve">5.1 Conocimiento de lenguas extranjeras. </t>
    </r>
    <r>
      <rPr>
        <sz val="11"/>
        <color theme="1"/>
        <rFont val="Calibri"/>
        <family val="2"/>
        <scheme val="minor"/>
      </rPr>
      <t>Indicar nivel y organismo acreditativo. Solo se valorará el nivel más alto de cada lengua certificada</t>
    </r>
    <r>
      <rPr>
        <b/>
        <sz val="11"/>
        <color theme="1"/>
        <rFont val="Calibri"/>
        <family val="2"/>
        <scheme val="minor"/>
      </rPr>
      <t xml:space="preserve"> MAX. 4 puntos</t>
    </r>
  </si>
  <si>
    <t xml:space="preserve">5.2 Gestión y otros méritos MAX 2 puntos: </t>
  </si>
  <si>
    <t xml:space="preserve">        b) Participación en órganos de representación universitaria</t>
  </si>
  <si>
    <t xml:space="preserve">        a) Participación en comisiones de Universidad y tareas de gestión</t>
  </si>
  <si>
    <t xml:space="preserve">        c) Otros méritos no valorados en ningún otro apartado</t>
  </si>
  <si>
    <t>7. MEDIDAS DE ACCIÓN POSITIVA PARA LA IGUALDAD DE OPORTUNIDADES MAX. 2 puntos</t>
  </si>
  <si>
    <t>Permisos, licencias o excedencias por razones de nacimiento, gestación, embarazo, custodia con finalidad de adopción, acogimiento o adopción, lactancia o situaciones análogas, por razones de conciliación o cuidado de hijos e hijas, familiares o personas dependientes, por violencia de género, así como bajas por incapacidad temporal por enfermedad que superen las 16 semanas continuadas de baja (computándose solo el periodo que supere las 16 semans), siempre que hayan ocurrido durante el ejercicio de la actividad docente e investigadora en universidades y centros de investigación. De igual forma se valorarán las situaciones de discapacidad reconocida (certificado de discapacidad desde 33% hasta 64% o desde 65%)</t>
  </si>
  <si>
    <t>Asignatura/Departamento/Universidad</t>
  </si>
  <si>
    <t>Código Asignatura</t>
  </si>
  <si>
    <r>
      <t xml:space="preserve">e) Tutor/a de empresa o institución de prácticas externas curriculares: </t>
    </r>
    <r>
      <rPr>
        <sz val="11"/>
        <color theme="1"/>
        <rFont val="Calibri"/>
        <family val="2"/>
        <scheme val="minor"/>
      </rPr>
      <t>Indicar empresa o institución.</t>
    </r>
  </si>
  <si>
    <t>Curso/Centro/Proyecto/Universidad u org. Oficial</t>
  </si>
  <si>
    <t>curso/año/Horas (indicar en función del tipo de mérito)</t>
  </si>
  <si>
    <r>
      <t xml:space="preserve">Categorias de afinidad  </t>
    </r>
    <r>
      <rPr>
        <sz val="10"/>
        <color theme="1"/>
        <rFont val="Calibri"/>
        <family val="2"/>
        <scheme val="minor"/>
      </rPr>
      <t>(elegir del desplegable)</t>
    </r>
  </si>
  <si>
    <r>
      <t xml:space="preserve">Categorias de Afinidad </t>
    </r>
    <r>
      <rPr>
        <sz val="11"/>
        <color theme="1"/>
        <rFont val="Calibri"/>
        <family val="2"/>
        <scheme val="minor"/>
      </rPr>
      <t>(escoger del desplegable)</t>
    </r>
  </si>
  <si>
    <r>
      <t>Categories de Afinidad</t>
    </r>
    <r>
      <rPr>
        <b/>
        <sz val="10"/>
        <color theme="1"/>
        <rFont val="Calibri"/>
        <family val="2"/>
        <scheme val="minor"/>
      </rPr>
      <t xml:space="preserve"> </t>
    </r>
    <r>
      <rPr>
        <sz val="10"/>
        <color theme="1"/>
        <rFont val="Calibri"/>
        <family val="2"/>
        <scheme val="minor"/>
      </rPr>
      <t>(escoger del desplegable)</t>
    </r>
  </si>
  <si>
    <r>
      <t xml:space="preserve">Clave </t>
    </r>
    <r>
      <rPr>
        <sz val="11"/>
        <color theme="1"/>
        <rFont val="Calibri"/>
        <family val="2"/>
        <scheme val="minor"/>
      </rPr>
      <t>(escoger del desplegable)</t>
    </r>
  </si>
  <si>
    <r>
      <t xml:space="preserve">Tipo Universidad </t>
    </r>
    <r>
      <rPr>
        <sz val="10"/>
        <color theme="1"/>
        <rFont val="Calibri"/>
        <family val="2"/>
        <scheme val="minor"/>
      </rPr>
      <t>(escoger del desplegable)</t>
    </r>
  </si>
  <si>
    <r>
      <t xml:space="preserve">Número de autores </t>
    </r>
    <r>
      <rPr>
        <sz val="10"/>
        <color theme="1"/>
        <rFont val="Calibri"/>
        <family val="2"/>
        <scheme val="minor"/>
      </rPr>
      <t xml:space="preserve"> (elegir del desplegable)</t>
    </r>
  </si>
  <si>
    <r>
      <t xml:space="preserve">Orden autoría  </t>
    </r>
    <r>
      <rPr>
        <sz val="10"/>
        <color theme="1"/>
        <rFont val="Calibri"/>
        <family val="2"/>
        <scheme val="minor"/>
      </rPr>
      <t>(elegir del desplegable)</t>
    </r>
  </si>
  <si>
    <r>
      <t xml:space="preserve">CLAVE  </t>
    </r>
    <r>
      <rPr>
        <sz val="10"/>
        <color theme="1"/>
        <rFont val="Calibri"/>
        <family val="2"/>
        <scheme val="minor"/>
      </rPr>
      <t>(elegir del desplegable)</t>
    </r>
  </si>
  <si>
    <r>
      <t xml:space="preserve">Revistas no JCR a criterio del comité de selección </t>
    </r>
    <r>
      <rPr>
        <sz val="10"/>
        <color theme="1"/>
        <rFont val="Calibri"/>
        <family val="2"/>
        <scheme val="minor"/>
      </rPr>
      <t>(elegir del desplegable)</t>
    </r>
  </si>
  <si>
    <r>
      <t xml:space="preserve">Número de autores </t>
    </r>
    <r>
      <rPr>
        <sz val="10"/>
        <color theme="1"/>
        <rFont val="Calibri"/>
        <family val="2"/>
        <scheme val="minor"/>
      </rPr>
      <t>(elegir del desplegable)</t>
    </r>
  </si>
  <si>
    <r>
      <t xml:space="preserve">Primer autor, último o corresponding </t>
    </r>
    <r>
      <rPr>
        <sz val="10"/>
        <color theme="1"/>
        <rFont val="Calibri"/>
        <family val="2"/>
        <scheme val="minor"/>
      </rPr>
      <t>(elegir del desplegable)</t>
    </r>
  </si>
  <si>
    <r>
      <t xml:space="preserve">Ponencia Invitada </t>
    </r>
    <r>
      <rPr>
        <sz val="10"/>
        <color theme="1"/>
        <rFont val="Calibri"/>
        <family val="2"/>
        <scheme val="minor"/>
      </rPr>
      <t xml:space="preserve"> (elegir del desplegable)</t>
    </r>
  </si>
  <si>
    <t>Año publicación</t>
  </si>
  <si>
    <t>MÉRITO</t>
  </si>
  <si>
    <r>
      <t xml:space="preserve">CLAVE </t>
    </r>
    <r>
      <rPr>
        <sz val="10"/>
        <color theme="1"/>
        <rFont val="Calibri"/>
        <family val="2"/>
        <scheme val="minor"/>
      </rPr>
      <t>(elegir del desplegable)</t>
    </r>
  </si>
  <si>
    <r>
      <t xml:space="preserve">Nivel  </t>
    </r>
    <r>
      <rPr>
        <sz val="10"/>
        <color theme="1"/>
        <rFont val="Calibri"/>
        <family val="2"/>
        <scheme val="minor"/>
      </rPr>
      <t>(elegir del desplegable)</t>
    </r>
  </si>
  <si>
    <r>
      <t xml:space="preserve">Nivel idioma </t>
    </r>
    <r>
      <rPr>
        <sz val="10"/>
        <color theme="1"/>
        <rFont val="Calibri"/>
        <family val="2"/>
        <scheme val="minor"/>
      </rPr>
      <t xml:space="preserve"> (elegir del desplegable)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</si>
</sst>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38" x14ac:knownFonts="1">
    <font>
      <sz val="11"/>
      <color theme="1"/>
      <name val="Calibri"/>
      <family val="2"/>
      <scheme val="minor"/>
    </font>
    <font>
      <b/>
      <sz val="11"/>
      <color theme="1"/>
      <name val="Calibri"/>
      <family val="2"/>
      <scheme val="minor"/>
    </font>
    <font>
      <b/>
      <sz val="11"/>
      <name val="Calibri"/>
      <family val="2"/>
      <scheme val="minor"/>
    </font>
    <font>
      <b/>
      <sz val="16"/>
      <color theme="1"/>
      <name val="Calibri"/>
      <family val="2"/>
      <scheme val="minor"/>
    </font>
    <font>
      <b/>
      <sz val="18"/>
      <color theme="1"/>
      <name val="Calibri"/>
      <family val="2"/>
      <scheme val="minor"/>
    </font>
    <font>
      <b/>
      <sz val="24"/>
      <color theme="1"/>
      <name val="Calibri"/>
      <family val="2"/>
      <scheme val="minor"/>
    </font>
    <font>
      <sz val="24"/>
      <color theme="1"/>
      <name val="Calibri"/>
      <family val="2"/>
      <scheme val="minor"/>
    </font>
    <font>
      <b/>
      <sz val="14"/>
      <color theme="1"/>
      <name val="Calibri"/>
      <family val="2"/>
      <scheme val="minor"/>
    </font>
    <font>
      <b/>
      <sz val="20"/>
      <color theme="1"/>
      <name val="Calibri"/>
      <family val="2"/>
      <scheme val="minor"/>
    </font>
    <font>
      <b/>
      <sz val="12"/>
      <color theme="1"/>
      <name val="Calibri"/>
      <family val="2"/>
      <scheme val="minor"/>
    </font>
    <font>
      <sz val="8"/>
      <color theme="1"/>
      <name val="Times New Roman"/>
      <family val="1"/>
    </font>
    <font>
      <b/>
      <sz val="9"/>
      <color rgb="FF000000"/>
      <name val="Times New Roman"/>
      <family val="1"/>
    </font>
    <font>
      <b/>
      <sz val="8"/>
      <color theme="1"/>
      <name val="Times New Roman"/>
      <family val="1"/>
    </font>
    <font>
      <i/>
      <sz val="8"/>
      <color theme="1"/>
      <name val="Times New Roman"/>
      <family val="1"/>
    </font>
    <font>
      <b/>
      <sz val="14"/>
      <color theme="1"/>
      <name val="Times New Roman"/>
      <family val="1"/>
    </font>
    <font>
      <b/>
      <sz val="10"/>
      <name val="Times New Roman"/>
      <family val="1"/>
    </font>
    <font>
      <i/>
      <sz val="9"/>
      <name val="Times New Roman"/>
      <family val="1"/>
    </font>
    <font>
      <b/>
      <sz val="9"/>
      <color rgb="FF933634"/>
      <name val="Times New Roman"/>
      <family val="1"/>
    </font>
    <font>
      <sz val="8"/>
      <color rgb="FF000000"/>
      <name val="Times New Roman"/>
      <family val="1"/>
    </font>
    <font>
      <b/>
      <sz val="9"/>
      <name val="Times New Roman"/>
      <family val="1"/>
    </font>
    <font>
      <b/>
      <sz val="10"/>
      <color rgb="FF000000"/>
      <name val="Times New Roman"/>
      <family val="1"/>
    </font>
    <font>
      <sz val="9"/>
      <color rgb="FF000000"/>
      <name val="Times New Roman"/>
      <family val="1"/>
    </font>
    <font>
      <b/>
      <sz val="8"/>
      <name val="Times New Roman"/>
      <family val="1"/>
    </font>
    <font>
      <i/>
      <sz val="8"/>
      <color rgb="FF000000"/>
      <name val="Times New Roman"/>
      <family val="1"/>
    </font>
    <font>
      <i/>
      <sz val="8"/>
      <name val="Times New Roman"/>
      <family val="1"/>
    </font>
    <font>
      <b/>
      <sz val="11"/>
      <color rgb="FF000000"/>
      <name val="Times New Roman"/>
      <family val="1"/>
    </font>
    <font>
      <b/>
      <sz val="10"/>
      <color theme="1"/>
      <name val="Calibri"/>
      <family val="2"/>
      <scheme val="minor"/>
    </font>
    <font>
      <b/>
      <sz val="12"/>
      <color theme="1"/>
      <name val="Times New Roman"/>
      <family val="1"/>
    </font>
    <font>
      <sz val="11"/>
      <color theme="1"/>
      <name val="Times New Roman"/>
      <family val="1"/>
    </font>
    <font>
      <b/>
      <sz val="18"/>
      <color rgb="FF000000"/>
      <name val="Calibri"/>
      <family val="2"/>
      <scheme val="minor"/>
    </font>
    <font>
      <b/>
      <sz val="11"/>
      <color rgb="FF000000"/>
      <name val="Calibri"/>
      <family val="2"/>
      <scheme val="minor"/>
    </font>
    <font>
      <b/>
      <sz val="14"/>
      <color rgb="FF000000"/>
      <name val="Calibri"/>
      <family val="2"/>
      <scheme val="minor"/>
    </font>
    <font>
      <sz val="16"/>
      <color theme="1"/>
      <name val="Calibri"/>
      <family val="2"/>
      <scheme val="minor"/>
    </font>
    <font>
      <i/>
      <sz val="8"/>
      <color theme="1"/>
      <name val="Calibri"/>
      <family val="2"/>
      <scheme val="minor"/>
    </font>
    <font>
      <sz val="8"/>
      <color theme="1"/>
      <name val="Calibri"/>
      <family val="2"/>
      <scheme val="minor"/>
    </font>
    <font>
      <b/>
      <i/>
      <sz val="16"/>
      <color theme="1"/>
      <name val="Calibri"/>
      <family val="2"/>
      <scheme val="minor"/>
    </font>
    <font>
      <sz val="9"/>
      <color theme="1"/>
      <name val="Calibri"/>
      <family val="2"/>
      <scheme val="minor"/>
    </font>
    <font>
      <sz val="10"/>
      <color theme="1"/>
      <name val="Calibri"/>
      <family val="2"/>
      <scheme val="minor"/>
    </font>
  </fonts>
  <fills count="31">
    <fill>
      <patternFill patternType="none"/>
    </fill>
    <fill>
      <patternFill patternType="gray125"/>
    </fill>
    <fill>
      <patternFill patternType="solid">
        <fgColor theme="5" tint="0.39997558519241921"/>
        <bgColor indexed="64"/>
      </patternFill>
    </fill>
    <fill>
      <patternFill patternType="solid">
        <fgColor rgb="FFFFFF00"/>
        <bgColor indexed="64"/>
      </patternFill>
    </fill>
    <fill>
      <patternFill patternType="solid">
        <fgColor rgb="FF92D050"/>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rgb="FF00B050"/>
        <bgColor indexed="64"/>
      </patternFill>
    </fill>
    <fill>
      <patternFill patternType="solid">
        <fgColor rgb="FF99FF99"/>
        <bgColor indexed="64"/>
      </patternFill>
    </fill>
    <fill>
      <patternFill patternType="solid">
        <fgColor theme="3" tint="0.59999389629810485"/>
        <bgColor indexed="64"/>
      </patternFill>
    </fill>
    <fill>
      <patternFill patternType="solid">
        <fgColor rgb="FF00FF00"/>
        <bgColor indexed="64"/>
      </patternFill>
    </fill>
    <fill>
      <patternFill patternType="solid">
        <fgColor theme="3" tint="0.39997558519241921"/>
        <bgColor indexed="64"/>
      </patternFill>
    </fill>
    <fill>
      <patternFill patternType="solid">
        <fgColor rgb="FFFFFF99"/>
        <bgColor indexed="64"/>
      </patternFill>
    </fill>
    <fill>
      <patternFill patternType="solid">
        <fgColor theme="0" tint="-0.14999847407452621"/>
        <bgColor indexed="64"/>
      </patternFill>
    </fill>
    <fill>
      <patternFill patternType="solid">
        <fgColor rgb="FFFF33CC"/>
        <bgColor indexed="64"/>
      </patternFill>
    </fill>
    <fill>
      <patternFill patternType="solid">
        <fgColor rgb="FFFF99FF"/>
        <bgColor indexed="64"/>
      </patternFill>
    </fill>
    <fill>
      <patternFill patternType="solid">
        <fgColor rgb="FF00B0F0"/>
        <bgColor indexed="64"/>
      </patternFill>
    </fill>
    <fill>
      <patternFill patternType="solid">
        <fgColor theme="3" tint="0.79998168889431442"/>
        <bgColor indexed="64"/>
      </patternFill>
    </fill>
    <fill>
      <patternFill patternType="solid">
        <fgColor rgb="FFC6D9F1"/>
        <bgColor indexed="64"/>
      </patternFill>
    </fill>
    <fill>
      <patternFill patternType="solid">
        <fgColor rgb="FFFDE9D9"/>
        <bgColor indexed="64"/>
      </patternFill>
    </fill>
    <fill>
      <patternFill patternType="solid">
        <fgColor rgb="FF6699FF"/>
        <bgColor indexed="64"/>
      </patternFill>
    </fill>
    <fill>
      <patternFill patternType="solid">
        <fgColor theme="6"/>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rgb="FFC5D9F1"/>
      </patternFill>
    </fill>
    <fill>
      <patternFill patternType="solid">
        <fgColor rgb="FFFDE9D9"/>
      </patternFill>
    </fill>
    <fill>
      <patternFill patternType="solid">
        <fgColor theme="9"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theme="4" tint="0.79998168889431442"/>
        <bgColor indexed="64"/>
      </patternFill>
    </fill>
  </fills>
  <borders count="11">
    <border>
      <left/>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medium">
        <color indexed="64"/>
      </right>
      <top/>
      <bottom/>
      <diagonal/>
    </border>
  </borders>
  <cellStyleXfs count="1">
    <xf numFmtId="0" fontId="0" fillId="0" borderId="0"/>
  </cellStyleXfs>
  <cellXfs count="193">
    <xf numFmtId="0" fontId="0" fillId="0" borderId="0" xfId="0"/>
    <xf numFmtId="0" fontId="1" fillId="0" borderId="0" xfId="0" applyFont="1"/>
    <xf numFmtId="2" fontId="0" fillId="0" borderId="0" xfId="0" applyNumberFormat="1"/>
    <xf numFmtId="0" fontId="1" fillId="4" borderId="0" xfId="0" applyFont="1" applyFill="1"/>
    <xf numFmtId="0" fontId="0" fillId="7" borderId="0" xfId="0" applyFill="1"/>
    <xf numFmtId="0" fontId="2" fillId="9" borderId="0" xfId="0" applyFont="1" applyFill="1"/>
    <xf numFmtId="0" fontId="1" fillId="9" borderId="0" xfId="0" applyFont="1" applyFill="1"/>
    <xf numFmtId="0" fontId="1" fillId="13" borderId="0" xfId="0" applyFont="1" applyFill="1"/>
    <xf numFmtId="0" fontId="0" fillId="14" borderId="0" xfId="0" applyFill="1"/>
    <xf numFmtId="0" fontId="3" fillId="0" borderId="0" xfId="0" applyFont="1"/>
    <xf numFmtId="0" fontId="1" fillId="6" borderId="0" xfId="0" applyFont="1" applyFill="1" applyAlignment="1">
      <alignment wrapText="1"/>
    </xf>
    <xf numFmtId="0" fontId="1" fillId="2" borderId="0" xfId="0" applyFont="1" applyFill="1" applyAlignment="1">
      <alignment wrapText="1"/>
    </xf>
    <xf numFmtId="0" fontId="1" fillId="11" borderId="0" xfId="0" applyFont="1" applyFill="1" applyAlignment="1">
      <alignment wrapText="1"/>
    </xf>
    <xf numFmtId="0" fontId="0" fillId="0" borderId="0" xfId="0" applyProtection="1">
      <protection locked="0"/>
    </xf>
    <xf numFmtId="0" fontId="0" fillId="16" borderId="0" xfId="0" applyFill="1" applyProtection="1">
      <protection locked="0"/>
    </xf>
    <xf numFmtId="0" fontId="1" fillId="7" borderId="0" xfId="0" applyFont="1" applyFill="1" applyProtection="1">
      <protection locked="0"/>
    </xf>
    <xf numFmtId="0" fontId="1" fillId="0" borderId="0" xfId="0" applyFont="1" applyProtection="1">
      <protection locked="0"/>
    </xf>
    <xf numFmtId="0" fontId="1" fillId="3" borderId="0" xfId="0" applyFont="1" applyFill="1" applyAlignment="1">
      <alignment wrapText="1"/>
    </xf>
    <xf numFmtId="0" fontId="1" fillId="12" borderId="0" xfId="0" applyFont="1" applyFill="1" applyAlignment="1">
      <alignment wrapText="1"/>
    </xf>
    <xf numFmtId="0" fontId="1" fillId="5" borderId="0" xfId="0" applyFont="1" applyFill="1" applyAlignment="1">
      <alignment wrapText="1"/>
    </xf>
    <xf numFmtId="0" fontId="5" fillId="0" borderId="0" xfId="0" applyFont="1"/>
    <xf numFmtId="0" fontId="1" fillId="17" borderId="0" xfId="0" applyFont="1" applyFill="1"/>
    <xf numFmtId="0" fontId="7" fillId="0" borderId="0" xfId="0" applyFont="1"/>
    <xf numFmtId="0" fontId="8" fillId="0" borderId="0" xfId="0" applyFont="1"/>
    <xf numFmtId="0" fontId="9" fillId="0" borderId="0" xfId="0" applyFont="1"/>
    <xf numFmtId="0" fontId="7" fillId="18" borderId="0" xfId="0" applyFont="1" applyFill="1"/>
    <xf numFmtId="0" fontId="0" fillId="18" borderId="0" xfId="0" applyFill="1"/>
    <xf numFmtId="0" fontId="4" fillId="18" borderId="0" xfId="0" applyFont="1" applyFill="1"/>
    <xf numFmtId="0" fontId="13" fillId="0" borderId="0" xfId="0" applyFont="1" applyAlignment="1">
      <alignment horizontal="left" vertical="center" wrapText="1"/>
    </xf>
    <xf numFmtId="0" fontId="1" fillId="21" borderId="0" xfId="0" applyFont="1" applyFill="1"/>
    <xf numFmtId="0" fontId="12" fillId="0" borderId="0" xfId="0" applyFont="1" applyAlignment="1">
      <alignment horizontal="left" vertical="center" wrapText="1"/>
    </xf>
    <xf numFmtId="0" fontId="14" fillId="0" borderId="0" xfId="0" applyFont="1" applyAlignment="1">
      <alignment vertical="center" wrapText="1"/>
    </xf>
    <xf numFmtId="0" fontId="10" fillId="0" borderId="0" xfId="0" applyFont="1" applyAlignment="1">
      <alignment horizontal="left" vertical="center" wrapText="1"/>
    </xf>
    <xf numFmtId="0" fontId="3" fillId="21" borderId="0" xfId="0" applyFont="1" applyFill="1"/>
    <xf numFmtId="14" fontId="0" fillId="0" borderId="0" xfId="0" applyNumberFormat="1" applyProtection="1">
      <protection locked="0"/>
    </xf>
    <xf numFmtId="14" fontId="0" fillId="0" borderId="0" xfId="0" applyNumberFormat="1"/>
    <xf numFmtId="0" fontId="3" fillId="12" borderId="0" xfId="0" applyFont="1" applyFill="1"/>
    <xf numFmtId="164" fontId="5" fillId="0" borderId="0" xfId="0" applyNumberFormat="1" applyFont="1"/>
    <xf numFmtId="0" fontId="9" fillId="18" borderId="0" xfId="0" applyFont="1" applyFill="1"/>
    <xf numFmtId="0" fontId="3" fillId="17" borderId="0" xfId="0" applyFont="1" applyFill="1"/>
    <xf numFmtId="0" fontId="0" fillId="0" borderId="0" xfId="0" applyAlignment="1">
      <alignment horizontal="left" vertical="top"/>
    </xf>
    <xf numFmtId="0" fontId="1" fillId="11" borderId="0" xfId="0" applyFont="1" applyFill="1" applyAlignment="1">
      <alignment horizontal="center" wrapText="1"/>
    </xf>
    <xf numFmtId="0" fontId="26" fillId="0" borderId="0" xfId="0" applyFont="1"/>
    <xf numFmtId="0" fontId="1" fillId="0" borderId="2" xfId="0" applyFont="1" applyBorder="1" applyProtection="1">
      <protection locked="0"/>
    </xf>
    <xf numFmtId="0" fontId="0" fillId="0" borderId="2" xfId="0" applyBorder="1" applyProtection="1">
      <protection locked="0"/>
    </xf>
    <xf numFmtId="0" fontId="18" fillId="24" borderId="0" xfId="0" applyFont="1" applyFill="1" applyAlignment="1">
      <alignment horizontal="left" vertical="top" wrapText="1"/>
    </xf>
    <xf numFmtId="0" fontId="21" fillId="18" borderId="0" xfId="0" applyFont="1" applyFill="1" applyAlignment="1">
      <alignment horizontal="left" vertical="center"/>
    </xf>
    <xf numFmtId="2" fontId="0" fillId="26" borderId="7" xfId="0" applyNumberFormat="1" applyFill="1" applyBorder="1" applyAlignment="1">
      <alignment horizontal="center" vertical="center" wrapText="1"/>
    </xf>
    <xf numFmtId="2" fontId="0" fillId="26" borderId="6" xfId="0" applyNumberFormat="1" applyFill="1" applyBorder="1" applyAlignment="1">
      <alignment horizontal="center" vertical="center" wrapText="1"/>
    </xf>
    <xf numFmtId="0" fontId="21" fillId="27" borderId="0" xfId="0" applyFont="1" applyFill="1" applyAlignment="1">
      <alignment horizontal="left" vertical="top"/>
    </xf>
    <xf numFmtId="0" fontId="0" fillId="0" borderId="0" xfId="0" applyAlignment="1">
      <alignment horizontal="center" vertical="top"/>
    </xf>
    <xf numFmtId="0" fontId="22" fillId="0" borderId="7" xfId="0" applyFont="1" applyBorder="1" applyAlignment="1">
      <alignment horizontal="left" vertical="center" wrapText="1"/>
    </xf>
    <xf numFmtId="0" fontId="21" fillId="0" borderId="0" xfId="0" applyFont="1" applyAlignment="1">
      <alignment horizontal="center" vertical="center"/>
    </xf>
    <xf numFmtId="0" fontId="24" fillId="0" borderId="7" xfId="0" applyFont="1" applyBorder="1" applyAlignment="1">
      <alignment horizontal="left" vertical="center" wrapText="1"/>
    </xf>
    <xf numFmtId="2" fontId="0" fillId="14" borderId="0" xfId="0" applyNumberFormat="1" applyFill="1" applyProtection="1">
      <protection hidden="1"/>
    </xf>
    <xf numFmtId="0" fontId="0" fillId="14" borderId="0" xfId="0" applyFill="1" applyProtection="1">
      <protection hidden="1"/>
    </xf>
    <xf numFmtId="0" fontId="8" fillId="14" borderId="0" xfId="0" applyFont="1" applyFill="1" applyProtection="1">
      <protection hidden="1"/>
    </xf>
    <xf numFmtId="0" fontId="6" fillId="14" borderId="0" xfId="0" applyFont="1" applyFill="1" applyProtection="1">
      <protection hidden="1"/>
    </xf>
    <xf numFmtId="1" fontId="0" fillId="23" borderId="0" xfId="0" applyNumberFormat="1" applyFill="1" applyProtection="1">
      <protection hidden="1"/>
    </xf>
    <xf numFmtId="164" fontId="0" fillId="23" borderId="0" xfId="0" applyNumberFormat="1" applyFill="1" applyProtection="1">
      <protection hidden="1"/>
    </xf>
    <xf numFmtId="0" fontId="0" fillId="23" borderId="0" xfId="0" applyFill="1" applyProtection="1">
      <protection hidden="1"/>
    </xf>
    <xf numFmtId="0" fontId="1" fillId="14" borderId="0" xfId="0" applyFont="1" applyFill="1" applyProtection="1">
      <protection hidden="1"/>
    </xf>
    <xf numFmtId="0" fontId="26" fillId="0" borderId="0" xfId="0" applyFont="1" applyAlignment="1">
      <alignment horizontal="left" vertical="center" wrapText="1"/>
    </xf>
    <xf numFmtId="0" fontId="0" fillId="0" borderId="0" xfId="0" applyAlignment="1" applyProtection="1">
      <alignment horizontal="right"/>
      <protection locked="0"/>
    </xf>
    <xf numFmtId="0" fontId="0" fillId="14" borderId="2" xfId="0" applyFill="1" applyBorder="1" applyProtection="1">
      <protection locked="0"/>
    </xf>
    <xf numFmtId="0" fontId="27" fillId="0" borderId="0" xfId="0" applyFont="1" applyAlignment="1">
      <alignment vertical="center" wrapText="1"/>
    </xf>
    <xf numFmtId="2" fontId="0" fillId="14" borderId="0" xfId="0" applyNumberFormat="1" applyFill="1"/>
    <xf numFmtId="0" fontId="0" fillId="0" borderId="0" xfId="0" applyProtection="1">
      <protection hidden="1"/>
    </xf>
    <xf numFmtId="0" fontId="0" fillId="28" borderId="0" xfId="0" applyFill="1"/>
    <xf numFmtId="0" fontId="1" fillId="0" borderId="0" xfId="0" applyFont="1" applyAlignment="1">
      <alignment horizontal="left" vertical="top"/>
    </xf>
    <xf numFmtId="0" fontId="0" fillId="29" borderId="0" xfId="0" applyFill="1"/>
    <xf numFmtId="0" fontId="30" fillId="20" borderId="1" xfId="0" applyFont="1" applyFill="1" applyBorder="1" applyAlignment="1">
      <alignment wrapText="1"/>
    </xf>
    <xf numFmtId="0" fontId="27" fillId="0" borderId="0" xfId="0" applyFont="1" applyAlignment="1">
      <alignment wrapText="1"/>
    </xf>
    <xf numFmtId="0" fontId="1" fillId="0" borderId="0" xfId="0" applyFont="1" applyProtection="1">
      <protection hidden="1"/>
    </xf>
    <xf numFmtId="164" fontId="4" fillId="14" borderId="0" xfId="0" applyNumberFormat="1" applyFont="1" applyFill="1" applyProtection="1">
      <protection hidden="1"/>
    </xf>
    <xf numFmtId="164" fontId="0" fillId="14" borderId="0" xfId="0" applyNumberFormat="1" applyFill="1" applyProtection="1">
      <protection hidden="1"/>
    </xf>
    <xf numFmtId="164" fontId="5" fillId="14" borderId="0" xfId="0" applyNumberFormat="1" applyFont="1" applyFill="1" applyProtection="1">
      <protection hidden="1"/>
    </xf>
    <xf numFmtId="0" fontId="1" fillId="13" borderId="0" xfId="0" applyFont="1" applyFill="1" applyProtection="1">
      <protection locked="0"/>
    </xf>
    <xf numFmtId="0" fontId="1" fillId="8" borderId="0" xfId="0" applyFont="1" applyFill="1" applyAlignment="1">
      <alignment wrapText="1"/>
    </xf>
    <xf numFmtId="2" fontId="7" fillId="14" borderId="0" xfId="0" applyNumberFormat="1" applyFont="1" applyFill="1"/>
    <xf numFmtId="0" fontId="31" fillId="0" borderId="0" xfId="0" applyFont="1" applyAlignment="1">
      <alignment vertical="center" wrapText="1"/>
    </xf>
    <xf numFmtId="0" fontId="1" fillId="0" borderId="0" xfId="0" applyFont="1" applyAlignment="1">
      <alignment wrapText="1"/>
    </xf>
    <xf numFmtId="2" fontId="0" fillId="0" borderId="0" xfId="0" applyNumberFormat="1" applyProtection="1">
      <protection hidden="1"/>
    </xf>
    <xf numFmtId="1" fontId="0" fillId="0" borderId="0" xfId="0" applyNumberFormat="1" applyProtection="1">
      <protection hidden="1"/>
    </xf>
    <xf numFmtId="0" fontId="8" fillId="17" borderId="0" xfId="0" applyFont="1" applyFill="1"/>
    <xf numFmtId="2" fontId="1" fillId="14" borderId="0" xfId="0" applyNumberFormat="1" applyFont="1" applyFill="1" applyProtection="1">
      <protection hidden="1"/>
    </xf>
    <xf numFmtId="0" fontId="31" fillId="12" borderId="0" xfId="0" applyFont="1" applyFill="1" applyAlignment="1">
      <alignment horizontal="left" vertical="center" wrapText="1"/>
    </xf>
    <xf numFmtId="0" fontId="0" fillId="13" borderId="2" xfId="0" applyFill="1" applyBorder="1" applyProtection="1">
      <protection locked="0"/>
    </xf>
    <xf numFmtId="0" fontId="32" fillId="14" borderId="0" xfId="0" applyFont="1" applyFill="1" applyProtection="1">
      <protection hidden="1"/>
    </xf>
    <xf numFmtId="0" fontId="0" fillId="12" borderId="0" xfId="0" applyFill="1"/>
    <xf numFmtId="0" fontId="1" fillId="18" borderId="0" xfId="0" applyFont="1" applyFill="1"/>
    <xf numFmtId="0" fontId="8" fillId="0" borderId="0" xfId="0" applyFont="1" applyProtection="1">
      <protection hidden="1"/>
    </xf>
    <xf numFmtId="0" fontId="11" fillId="29" borderId="0" xfId="0" applyFont="1" applyFill="1" applyAlignment="1">
      <alignment vertical="center" wrapText="1"/>
    </xf>
    <xf numFmtId="0" fontId="30" fillId="20" borderId="0" xfId="0" applyFont="1" applyFill="1" applyAlignment="1">
      <alignment wrapText="1"/>
    </xf>
    <xf numFmtId="0" fontId="1" fillId="0" borderId="0" xfId="0" applyFont="1" applyAlignment="1">
      <alignment horizontal="left" vertical="top" wrapText="1"/>
    </xf>
    <xf numFmtId="0" fontId="0" fillId="0" borderId="0" xfId="0" applyAlignment="1">
      <alignment horizontal="left" vertical="top" wrapText="1"/>
    </xf>
    <xf numFmtId="2" fontId="0" fillId="0" borderId="0" xfId="0" applyNumberFormat="1" applyProtection="1">
      <protection locked="0"/>
    </xf>
    <xf numFmtId="0" fontId="1" fillId="4" borderId="0" xfId="0" applyFont="1" applyFill="1" applyProtection="1">
      <protection locked="0"/>
    </xf>
    <xf numFmtId="0" fontId="1" fillId="4" borderId="0" xfId="0" applyFont="1" applyFill="1" applyAlignment="1">
      <alignment vertical="center" wrapText="1"/>
    </xf>
    <xf numFmtId="0" fontId="1" fillId="7" borderId="0" xfId="0" applyFont="1" applyFill="1" applyAlignment="1" applyProtection="1">
      <alignment wrapText="1"/>
      <protection locked="0"/>
    </xf>
    <xf numFmtId="0" fontId="1" fillId="4" borderId="0" xfId="0" applyFont="1" applyFill="1" applyAlignment="1">
      <alignment wrapText="1"/>
    </xf>
    <xf numFmtId="0" fontId="1" fillId="15" borderId="0" xfId="0" applyFont="1" applyFill="1" applyBorder="1" applyProtection="1">
      <protection locked="0"/>
    </xf>
    <xf numFmtId="0" fontId="0" fillId="0" borderId="0" xfId="0" applyBorder="1" applyProtection="1">
      <protection locked="0"/>
    </xf>
    <xf numFmtId="0" fontId="35" fillId="18" borderId="0" xfId="0" applyFont="1" applyFill="1"/>
    <xf numFmtId="0" fontId="35" fillId="30" borderId="0" xfId="0" applyFont="1" applyFill="1"/>
    <xf numFmtId="0" fontId="1" fillId="30" borderId="0" xfId="0" applyFont="1" applyFill="1"/>
    <xf numFmtId="0" fontId="36" fillId="0" borderId="0" xfId="0" applyFont="1" applyProtection="1">
      <protection locked="0"/>
    </xf>
    <xf numFmtId="0" fontId="36" fillId="0" borderId="0" xfId="0" applyFont="1"/>
    <xf numFmtId="0" fontId="4" fillId="0" borderId="0" xfId="0" applyFont="1" applyFill="1"/>
    <xf numFmtId="0" fontId="0" fillId="0" borderId="0" xfId="0" applyFill="1"/>
    <xf numFmtId="0" fontId="1" fillId="0" borderId="0" xfId="0" applyFont="1" applyFill="1"/>
    <xf numFmtId="0" fontId="7" fillId="0" borderId="0" xfId="0" applyFont="1" applyFill="1"/>
    <xf numFmtId="0" fontId="9" fillId="0" borderId="0" xfId="0" applyFont="1" applyFill="1"/>
    <xf numFmtId="0" fontId="0" fillId="30" borderId="0" xfId="0" applyFill="1"/>
    <xf numFmtId="0" fontId="7" fillId="10" borderId="0" xfId="0" applyFont="1" applyFill="1"/>
    <xf numFmtId="0" fontId="1" fillId="30" borderId="0" xfId="0" applyFont="1" applyFill="1" applyAlignment="1">
      <alignment horizontal="left" vertical="top"/>
    </xf>
    <xf numFmtId="0" fontId="4" fillId="10" borderId="0" xfId="0" applyFont="1" applyFill="1"/>
    <xf numFmtId="0" fontId="0" fillId="10" borderId="0" xfId="0" applyFill="1"/>
    <xf numFmtId="0" fontId="29" fillId="10" borderId="0" xfId="0" applyFont="1" applyFill="1" applyAlignment="1">
      <alignment vertical="center" wrapText="1"/>
    </xf>
    <xf numFmtId="0" fontId="29" fillId="0" borderId="0" xfId="0" applyFont="1" applyFill="1" applyBorder="1" applyAlignment="1">
      <alignment vertical="center" wrapText="1"/>
    </xf>
    <xf numFmtId="0" fontId="0" fillId="0" borderId="0" xfId="0" applyFill="1" applyAlignment="1"/>
    <xf numFmtId="0" fontId="1" fillId="0" borderId="0" xfId="0" applyFont="1" applyFill="1" applyAlignment="1"/>
    <xf numFmtId="0" fontId="0" fillId="18" borderId="0" xfId="0" applyFill="1" applyBorder="1" applyAlignment="1"/>
    <xf numFmtId="0" fontId="29" fillId="18" borderId="0" xfId="0" applyFont="1" applyFill="1" applyAlignment="1">
      <alignment vertical="center" wrapText="1"/>
    </xf>
    <xf numFmtId="0" fontId="1" fillId="18" borderId="0" xfId="0" applyFont="1" applyFill="1" applyAlignment="1"/>
    <xf numFmtId="0" fontId="7" fillId="0" borderId="0" xfId="0" applyFont="1" applyFill="1" applyAlignment="1"/>
    <xf numFmtId="0" fontId="0" fillId="18" borderId="0" xfId="0" applyFont="1" applyFill="1" applyAlignment="1"/>
    <xf numFmtId="0" fontId="0" fillId="0" borderId="0" xfId="0" applyAlignment="1">
      <alignment vertical="center" wrapText="1"/>
    </xf>
    <xf numFmtId="0" fontId="0" fillId="0" borderId="0" xfId="0" applyAlignment="1" applyProtection="1">
      <alignment wrapText="1"/>
      <protection locked="0"/>
    </xf>
    <xf numFmtId="0" fontId="1" fillId="13" borderId="0" xfId="0" applyFont="1" applyFill="1" applyAlignment="1" applyProtection="1">
      <alignment wrapText="1"/>
      <protection locked="0"/>
    </xf>
    <xf numFmtId="0" fontId="0" fillId="0" borderId="0" xfId="0" applyAlignment="1">
      <alignment wrapText="1"/>
    </xf>
    <xf numFmtId="0" fontId="1" fillId="9" borderId="0" xfId="0" applyFont="1" applyFill="1" applyAlignment="1">
      <alignment wrapText="1"/>
    </xf>
    <xf numFmtId="0" fontId="2" fillId="0" borderId="0" xfId="0" applyFont="1" applyFill="1"/>
    <xf numFmtId="0" fontId="1" fillId="0" borderId="0" xfId="0" applyFont="1" applyFill="1" applyAlignment="1">
      <alignment wrapText="1"/>
    </xf>
    <xf numFmtId="0" fontId="0" fillId="18" borderId="0" xfId="0" applyFill="1" applyProtection="1">
      <protection locked="0"/>
    </xf>
    <xf numFmtId="0" fontId="0" fillId="0" borderId="0" xfId="0" applyFill="1" applyProtection="1">
      <protection locked="0"/>
    </xf>
    <xf numFmtId="0" fontId="29" fillId="10" borderId="0" xfId="0" applyFont="1" applyFill="1" applyAlignment="1">
      <alignment vertical="center"/>
    </xf>
    <xf numFmtId="0" fontId="0" fillId="18" borderId="0" xfId="0" applyFont="1" applyFill="1"/>
    <xf numFmtId="0" fontId="31" fillId="0" borderId="0" xfId="0" applyFont="1" applyFill="1" applyAlignment="1">
      <alignment vertical="center" wrapText="1"/>
    </xf>
    <xf numFmtId="0" fontId="1" fillId="0" borderId="0" xfId="0" applyFont="1" applyFill="1" applyProtection="1">
      <protection locked="0"/>
    </xf>
    <xf numFmtId="0" fontId="1" fillId="13" borderId="0" xfId="0" applyFont="1" applyFill="1" applyAlignment="1">
      <alignment wrapText="1"/>
    </xf>
    <xf numFmtId="0" fontId="1" fillId="15" borderId="0" xfId="0" applyFont="1" applyFill="1" applyAlignment="1">
      <alignment wrapText="1"/>
    </xf>
    <xf numFmtId="0" fontId="1" fillId="4" borderId="0" xfId="0" applyFont="1" applyFill="1" applyAlignment="1">
      <alignment horizontal="center"/>
    </xf>
    <xf numFmtId="0" fontId="1" fillId="13" borderId="0" xfId="0" applyFont="1" applyFill="1" applyAlignment="1" applyProtection="1">
      <alignment horizontal="center"/>
      <protection locked="0"/>
    </xf>
    <xf numFmtId="0" fontId="1" fillId="15" borderId="0" xfId="0" applyFont="1" applyFill="1" applyAlignment="1">
      <alignment horizontal="center" wrapText="1"/>
    </xf>
    <xf numFmtId="0" fontId="1" fillId="22" borderId="0" xfId="0" applyFont="1" applyFill="1" applyAlignment="1">
      <alignment wrapText="1"/>
    </xf>
    <xf numFmtId="0" fontId="1" fillId="8" borderId="0" xfId="0" applyFont="1" applyFill="1" applyAlignment="1" applyProtection="1">
      <alignment wrapText="1"/>
      <protection locked="0"/>
    </xf>
    <xf numFmtId="0" fontId="32" fillId="0" borderId="0" xfId="0" applyFont="1" applyAlignment="1"/>
    <xf numFmtId="0" fontId="0" fillId="0" borderId="0" xfId="0" applyAlignment="1"/>
    <xf numFmtId="0" fontId="1" fillId="14" borderId="0" xfId="0" applyFont="1" applyFill="1" applyAlignment="1">
      <alignment horizontal="left" vertical="top" wrapText="1"/>
    </xf>
    <xf numFmtId="0" fontId="0" fillId="0" borderId="10" xfId="0" applyBorder="1" applyAlignment="1">
      <alignment horizontal="left" vertical="top" wrapText="1"/>
    </xf>
    <xf numFmtId="0" fontId="29" fillId="10" borderId="0" xfId="0" applyFont="1" applyFill="1" applyBorder="1" applyAlignment="1">
      <alignment vertical="center" wrapText="1"/>
    </xf>
    <xf numFmtId="0" fontId="0" fillId="10" borderId="0" xfId="0" applyFill="1" applyAlignment="1"/>
    <xf numFmtId="0" fontId="0" fillId="10" borderId="10" xfId="0" applyFill="1" applyBorder="1" applyAlignment="1"/>
    <xf numFmtId="0" fontId="7" fillId="10" borderId="0" xfId="0" applyFont="1" applyFill="1" applyAlignment="1"/>
    <xf numFmtId="0" fontId="7" fillId="0" borderId="0" xfId="0" applyFont="1" applyFill="1" applyAlignment="1"/>
    <xf numFmtId="0" fontId="0" fillId="0" borderId="0" xfId="0" applyFill="1" applyAlignment="1"/>
    <xf numFmtId="0" fontId="7" fillId="12" borderId="0" xfId="0" applyFont="1" applyFill="1" applyAlignment="1"/>
    <xf numFmtId="0" fontId="31" fillId="12" borderId="0" xfId="0" applyFont="1" applyFill="1" applyAlignment="1">
      <alignment horizontal="left" vertical="center" wrapText="1"/>
    </xf>
    <xf numFmtId="0" fontId="11" fillId="19" borderId="0" xfId="0" applyFont="1" applyFill="1" applyAlignment="1">
      <alignment horizontal="left" vertical="center" wrapText="1"/>
    </xf>
    <xf numFmtId="0" fontId="31" fillId="10" borderId="0" xfId="0" applyFont="1" applyFill="1" applyAlignment="1">
      <alignment vertical="center" wrapText="1"/>
    </xf>
    <xf numFmtId="0" fontId="1" fillId="0" borderId="0" xfId="0" applyFont="1" applyAlignment="1">
      <alignment wrapText="1"/>
    </xf>
    <xf numFmtId="0" fontId="0" fillId="0" borderId="0" xfId="0" applyAlignment="1">
      <alignment wrapText="1"/>
    </xf>
    <xf numFmtId="0" fontId="24" fillId="0" borderId="4" xfId="0" applyFont="1" applyBorder="1" applyAlignment="1">
      <alignment horizontal="left" vertical="center" wrapText="1"/>
    </xf>
    <xf numFmtId="0" fontId="24" fillId="0" borderId="6" xfId="0" applyFont="1" applyBorder="1" applyAlignment="1">
      <alignment horizontal="left" vertical="center" wrapText="1"/>
    </xf>
    <xf numFmtId="0" fontId="21" fillId="0" borderId="4" xfId="0" applyFont="1" applyBorder="1" applyAlignment="1">
      <alignment horizontal="center" vertical="center" wrapText="1"/>
    </xf>
    <xf numFmtId="0" fontId="21" fillId="0" borderId="6" xfId="0" applyFont="1" applyBorder="1" applyAlignment="1">
      <alignment horizontal="center" vertical="center" wrapText="1"/>
    </xf>
    <xf numFmtId="0" fontId="28" fillId="0" borderId="0" xfId="0" applyFont="1" applyAlignment="1">
      <alignment horizontal="center" vertical="center"/>
    </xf>
    <xf numFmtId="0" fontId="0" fillId="0" borderId="0" xfId="0" applyAlignment="1">
      <alignment horizontal="center" vertical="center"/>
    </xf>
    <xf numFmtId="0" fontId="16" fillId="0" borderId="3" xfId="0" applyFont="1" applyBorder="1" applyAlignment="1">
      <alignment horizontal="left" vertical="center"/>
    </xf>
    <xf numFmtId="0" fontId="19" fillId="25" borderId="4" xfId="0" applyFont="1" applyFill="1" applyBorder="1" applyAlignment="1">
      <alignment horizontal="left" vertical="center" wrapText="1"/>
    </xf>
    <xf numFmtId="0" fontId="19" fillId="25" borderId="5" xfId="0" applyFont="1" applyFill="1" applyBorder="1" applyAlignment="1">
      <alignment horizontal="left" vertical="center" wrapText="1"/>
    </xf>
    <xf numFmtId="0" fontId="19" fillId="25" borderId="6" xfId="0" applyFont="1" applyFill="1" applyBorder="1" applyAlignment="1">
      <alignment horizontal="left" vertical="center" wrapText="1"/>
    </xf>
    <xf numFmtId="164" fontId="20" fillId="25" borderId="4" xfId="0" applyNumberFormat="1" applyFont="1" applyFill="1" applyBorder="1" applyAlignment="1">
      <alignment horizontal="center" vertical="center" wrapText="1"/>
    </xf>
    <xf numFmtId="164" fontId="20" fillId="25" borderId="6" xfId="0" applyNumberFormat="1" applyFont="1" applyFill="1" applyBorder="1" applyAlignment="1">
      <alignment horizontal="center" vertical="center" wrapText="1"/>
    </xf>
    <xf numFmtId="0" fontId="19" fillId="26" borderId="4" xfId="0" applyFont="1" applyFill="1" applyBorder="1" applyAlignment="1">
      <alignment horizontal="left" vertical="center" wrapText="1" indent="2"/>
    </xf>
    <xf numFmtId="0" fontId="19" fillId="26" borderId="5" xfId="0" applyFont="1" applyFill="1" applyBorder="1" applyAlignment="1">
      <alignment horizontal="left" vertical="center" wrapText="1" indent="2"/>
    </xf>
    <xf numFmtId="0" fontId="19" fillId="26" borderId="6" xfId="0" applyFont="1" applyFill="1" applyBorder="1" applyAlignment="1">
      <alignment horizontal="left" vertical="center" wrapText="1" indent="2"/>
    </xf>
    <xf numFmtId="0" fontId="23" fillId="0" borderId="4" xfId="0" applyFont="1" applyBorder="1" applyAlignment="1">
      <alignment horizontal="left" vertical="center" wrapText="1"/>
    </xf>
    <xf numFmtId="0" fontId="23" fillId="0" borderId="6" xfId="0" applyFont="1" applyBorder="1" applyAlignment="1">
      <alignment horizontal="left" vertical="center" wrapText="1"/>
    </xf>
    <xf numFmtId="0" fontId="34" fillId="0" borderId="6" xfId="0" applyFont="1" applyBorder="1" applyAlignment="1">
      <alignment horizontal="left" vertical="center" wrapText="1"/>
    </xf>
    <xf numFmtId="0" fontId="0" fillId="0" borderId="6" xfId="0" applyBorder="1" applyAlignment="1">
      <alignment horizontal="left" vertical="center" wrapText="1"/>
    </xf>
    <xf numFmtId="2" fontId="20" fillId="25" borderId="4" xfId="0" applyNumberFormat="1" applyFont="1" applyFill="1" applyBorder="1" applyAlignment="1">
      <alignment horizontal="center" vertical="center" wrapText="1"/>
    </xf>
    <xf numFmtId="2" fontId="20" fillId="25" borderId="6" xfId="0" applyNumberFormat="1" applyFont="1" applyFill="1" applyBorder="1" applyAlignment="1">
      <alignment horizontal="center" vertical="center" wrapText="1"/>
    </xf>
    <xf numFmtId="0" fontId="20" fillId="25" borderId="4" xfId="0" applyFont="1" applyFill="1" applyBorder="1" applyAlignment="1">
      <alignment horizontal="center" vertical="center" wrapText="1"/>
    </xf>
    <xf numFmtId="0" fontId="20" fillId="25" borderId="6" xfId="0" applyFont="1" applyFill="1" applyBorder="1" applyAlignment="1">
      <alignment horizontal="center"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25" fillId="0" borderId="4" xfId="0" applyFont="1" applyBorder="1" applyAlignment="1">
      <alignment horizontal="center" vertical="center" wrapText="1"/>
    </xf>
    <xf numFmtId="0" fontId="25" fillId="0" borderId="6" xfId="0" applyFont="1" applyBorder="1" applyAlignment="1">
      <alignment horizontal="center" vertical="center" wrapText="1"/>
    </xf>
    <xf numFmtId="0" fontId="28" fillId="0" borderId="6" xfId="0" applyFont="1" applyBorder="1" applyAlignment="1">
      <alignment horizontal="left" vertical="center" wrapText="1"/>
    </xf>
    <xf numFmtId="0" fontId="33" fillId="0" borderId="4" xfId="0" applyFont="1" applyBorder="1" applyAlignment="1">
      <alignment horizontal="left" vertical="center" wrapText="1"/>
    </xf>
    <xf numFmtId="0" fontId="33" fillId="0" borderId="6" xfId="0" applyFont="1" applyBorder="1" applyAlignment="1">
      <alignment horizontal="left" vertical="center" wrapText="1"/>
    </xf>
  </cellXfs>
  <cellStyles count="1">
    <cellStyle name="Normal" xfId="0" builtinId="0"/>
  </cellStyles>
  <dxfs count="8">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8" tint="0.39994506668294322"/>
        </patternFill>
      </fill>
    </dxf>
    <dxf>
      <fill>
        <patternFill>
          <bgColor rgb="FF6699FF"/>
        </patternFill>
      </fill>
    </dxf>
    <dxf>
      <fill>
        <patternFill>
          <bgColor theme="3" tint="0.39994506668294322"/>
        </patternFill>
      </fill>
    </dxf>
    <dxf>
      <fill>
        <patternFill>
          <bgColor theme="3" tint="0.39994506668294322"/>
        </patternFill>
      </fill>
    </dxf>
  </dxfs>
  <tableStyles count="0" defaultTableStyle="TableStyleMedium2" defaultPivotStyle="PivotStyleLight16"/>
  <colors>
    <mruColors>
      <color rgb="FF99CCFF"/>
      <color rgb="FFFFFF99"/>
      <color rgb="FFFF33CC"/>
      <color rgb="FF6699FF"/>
      <color rgb="FF00FF00"/>
      <color rgb="FFFF99FF"/>
      <color rgb="FFFF5050"/>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0</xdr:colOff>
      <xdr:row>22</xdr:row>
      <xdr:rowOff>156309</xdr:rowOff>
    </xdr:from>
    <xdr:to>
      <xdr:col>12</xdr:col>
      <xdr:colOff>732694</xdr:colOff>
      <xdr:row>34</xdr:row>
      <xdr:rowOff>39078</xdr:rowOff>
    </xdr:to>
    <xdr:sp macro="" textlink="">
      <xdr:nvSpPr>
        <xdr:cNvPr id="6" name="Rectángulo 5">
          <a:extLst>
            <a:ext uri="{FF2B5EF4-FFF2-40B4-BE49-F238E27FC236}">
              <a16:creationId xmlns:a16="http://schemas.microsoft.com/office/drawing/2014/main" id="{5E36FFCF-2550-8F7B-517A-6FDC6491371C}"/>
            </a:ext>
          </a:extLst>
        </xdr:cNvPr>
        <xdr:cNvSpPr/>
      </xdr:nvSpPr>
      <xdr:spPr>
        <a:xfrm>
          <a:off x="2286000" y="4239847"/>
          <a:ext cx="9720386" cy="2696308"/>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2</xdr:col>
      <xdr:colOff>488461</xdr:colOff>
      <xdr:row>0</xdr:row>
      <xdr:rowOff>1</xdr:rowOff>
    </xdr:from>
    <xdr:to>
      <xdr:col>13</xdr:col>
      <xdr:colOff>224692</xdr:colOff>
      <xdr:row>19</xdr:row>
      <xdr:rowOff>175847</xdr:rowOff>
    </xdr:to>
    <xdr:sp macro="" textlink="">
      <xdr:nvSpPr>
        <xdr:cNvPr id="2" name="Rectángulo 1">
          <a:extLst>
            <a:ext uri="{FF2B5EF4-FFF2-40B4-BE49-F238E27FC236}">
              <a16:creationId xmlns:a16="http://schemas.microsoft.com/office/drawing/2014/main" id="{5E36FFCF-2550-8F7B-517A-6FDC6491371C}"/>
            </a:ext>
          </a:extLst>
        </xdr:cNvPr>
        <xdr:cNvSpPr/>
      </xdr:nvSpPr>
      <xdr:spPr>
        <a:xfrm>
          <a:off x="2012461" y="1"/>
          <a:ext cx="10247923" cy="3702538"/>
        </a:xfrm>
        <a:prstGeom prst="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3</xdr:col>
      <xdr:colOff>429850</xdr:colOff>
      <xdr:row>2</xdr:row>
      <xdr:rowOff>106680</xdr:rowOff>
    </xdr:from>
    <xdr:to>
      <xdr:col>12</xdr:col>
      <xdr:colOff>488466</xdr:colOff>
      <xdr:row>8</xdr:row>
      <xdr:rowOff>58615</xdr:rowOff>
    </xdr:to>
    <xdr:sp macro="" textlink="">
      <xdr:nvSpPr>
        <xdr:cNvPr id="3" name="CuadroTexto 2">
          <a:extLst>
            <a:ext uri="{FF2B5EF4-FFF2-40B4-BE49-F238E27FC236}">
              <a16:creationId xmlns:a16="http://schemas.microsoft.com/office/drawing/2014/main" id="{EB962BC4-949C-F99C-DE79-383DF4207958}"/>
            </a:ext>
          </a:extLst>
        </xdr:cNvPr>
        <xdr:cNvSpPr txBox="1"/>
      </xdr:nvSpPr>
      <xdr:spPr>
        <a:xfrm>
          <a:off x="2715850" y="477911"/>
          <a:ext cx="9046308" cy="10656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2400" b="1"/>
            <a:t>CURRÍCULUM ACADÉMICO</a:t>
          </a:r>
          <a:endParaRPr lang="es-ES" sz="2400" b="1" baseline="0"/>
        </a:p>
        <a:p>
          <a:pPr algn="ctr"/>
          <a:r>
            <a:rPr lang="es-ES" sz="2400" b="1" baseline="0">
              <a:solidFill>
                <a:srgbClr val="FF0000"/>
              </a:solidFill>
            </a:rPr>
            <a:t>PROFESORADO AYUDANTE DOCTOR</a:t>
          </a:r>
          <a:endParaRPr lang="es-ES" sz="2400" b="1">
            <a:solidFill>
              <a:srgbClr val="FF0000"/>
            </a:solidFill>
          </a:endParaRPr>
        </a:p>
      </xdr:txBody>
    </xdr:sp>
    <xdr:clientData/>
  </xdr:twoCellAnchor>
  <xdr:twoCellAnchor editAs="oneCell">
    <xdr:from>
      <xdr:col>4</xdr:col>
      <xdr:colOff>164318</xdr:colOff>
      <xdr:row>9</xdr:row>
      <xdr:rowOff>2944</xdr:rowOff>
    </xdr:from>
    <xdr:to>
      <xdr:col>10</xdr:col>
      <xdr:colOff>1035538</xdr:colOff>
      <xdr:row>13</xdr:row>
      <xdr:rowOff>52868</xdr:rowOff>
    </xdr:to>
    <xdr:pic>
      <xdr:nvPicPr>
        <xdr:cNvPr id="4" name="Imagen 3">
          <a:extLst>
            <a:ext uri="{FF2B5EF4-FFF2-40B4-BE49-F238E27FC236}">
              <a16:creationId xmlns:a16="http://schemas.microsoft.com/office/drawing/2014/main" id="{00C25C24-7773-D166-4C62-FCDA0F2E08B3}"/>
            </a:ext>
          </a:extLst>
        </xdr:cNvPr>
        <xdr:cNvPicPr>
          <a:picLocks noChangeAspect="1"/>
        </xdr:cNvPicPr>
      </xdr:nvPicPr>
      <xdr:blipFill>
        <a:blip xmlns:r="http://schemas.openxmlformats.org/officeDocument/2006/relationships" r:embed="rId1"/>
        <a:stretch>
          <a:fillRect/>
        </a:stretch>
      </xdr:blipFill>
      <xdr:spPr>
        <a:xfrm>
          <a:off x="4531164" y="1673482"/>
          <a:ext cx="5443220" cy="792386"/>
        </a:xfrm>
        <a:prstGeom prst="rect">
          <a:avLst/>
        </a:prstGeom>
      </xdr:spPr>
    </xdr:pic>
    <xdr:clientData/>
  </xdr:twoCellAnchor>
  <xdr:twoCellAnchor>
    <xdr:from>
      <xdr:col>3</xdr:col>
      <xdr:colOff>559392</xdr:colOff>
      <xdr:row>13</xdr:row>
      <xdr:rowOff>120944</xdr:rowOff>
    </xdr:from>
    <xdr:to>
      <xdr:col>12</xdr:col>
      <xdr:colOff>702023</xdr:colOff>
      <xdr:row>17</xdr:row>
      <xdr:rowOff>81573</xdr:rowOff>
    </xdr:to>
    <xdr:sp macro="" textlink="">
      <xdr:nvSpPr>
        <xdr:cNvPr id="5" name="CuadroTexto 4">
          <a:extLst>
            <a:ext uri="{FF2B5EF4-FFF2-40B4-BE49-F238E27FC236}">
              <a16:creationId xmlns:a16="http://schemas.microsoft.com/office/drawing/2014/main" id="{737DDD8B-399A-4C6C-B690-7F4159597F01}"/>
            </a:ext>
          </a:extLst>
        </xdr:cNvPr>
        <xdr:cNvSpPr txBox="1"/>
      </xdr:nvSpPr>
      <xdr:spPr>
        <a:xfrm>
          <a:off x="2845392" y="2533944"/>
          <a:ext cx="9130323" cy="7030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0" i="0">
              <a:solidFill>
                <a:sysClr val="windowText" lastClr="000000"/>
              </a:solidFill>
            </a:rPr>
            <a:t>A evaluar según el baremo específico de la FACULTAT DE CIÈNCIES BIOLÒGIQUES para la la figura de</a:t>
          </a:r>
          <a:r>
            <a:rPr lang="es-ES" sz="1100" b="0" i="0" baseline="0">
              <a:solidFill>
                <a:sysClr val="windowText" lastClr="000000"/>
              </a:solidFill>
            </a:rPr>
            <a:t> PROFESORADO AYUDANTE DOCTOR </a:t>
          </a:r>
          <a:r>
            <a:rPr lang="es-ES" sz="1100" b="0" i="1" baseline="0">
              <a:solidFill>
                <a:sysClr val="windowText" lastClr="000000"/>
              </a:solidFill>
            </a:rPr>
            <a:t>(2024)</a:t>
          </a:r>
        </a:p>
        <a:p>
          <a:pPr algn="ctr"/>
          <a:r>
            <a:rPr lang="es-ES" sz="1100" b="0" i="0" baseline="0">
              <a:solidFill>
                <a:sysClr val="windowText" lastClr="000000"/>
              </a:solidFill>
            </a:rPr>
            <a:t>Modificado el 16 de Diciembre de 2025 (ACGUV 336/2025)</a:t>
          </a:r>
          <a:endParaRPr lang="es-ES" sz="2000" b="0" i="0">
            <a:solidFill>
              <a:sysClr val="windowText" lastClr="000000"/>
            </a:solidFill>
          </a:endParaRP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D25:K44"/>
  <sheetViews>
    <sheetView topLeftCell="A22" zoomScale="65" zoomScaleNormal="65" workbookViewId="0">
      <selection activeCell="S39" sqref="S39"/>
    </sheetView>
  </sheetViews>
  <sheetFormatPr baseColWidth="10" defaultRowHeight="14.5" x14ac:dyDescent="0.35"/>
  <cols>
    <col min="4" max="4" width="29.7265625" customWidth="1"/>
    <col min="11" max="11" width="22.54296875" customWidth="1"/>
  </cols>
  <sheetData>
    <row r="25" spans="4:11" ht="23.5" x14ac:dyDescent="0.55000000000000004">
      <c r="D25" s="27" t="s">
        <v>331</v>
      </c>
      <c r="E25" s="27"/>
    </row>
    <row r="28" spans="4:11" ht="21" x14ac:dyDescent="0.5">
      <c r="D28" s="103" t="s">
        <v>332</v>
      </c>
      <c r="E28" s="147"/>
      <c r="F28" s="147"/>
      <c r="G28" s="147"/>
      <c r="H28" s="147"/>
      <c r="I28" s="147"/>
      <c r="J28" s="147"/>
      <c r="K28" s="103" t="s">
        <v>330</v>
      </c>
    </row>
    <row r="29" spans="4:11" ht="21" x14ac:dyDescent="0.5">
      <c r="D29" s="104" t="s">
        <v>333</v>
      </c>
      <c r="E29" s="147"/>
      <c r="F29" s="147"/>
      <c r="G29" s="147"/>
      <c r="H29" s="147"/>
      <c r="I29" s="147"/>
      <c r="J29" s="147"/>
      <c r="K29" s="104" t="s">
        <v>338</v>
      </c>
    </row>
    <row r="30" spans="4:11" ht="21" x14ac:dyDescent="0.5">
      <c r="D30" s="103" t="s">
        <v>334</v>
      </c>
      <c r="E30" s="147"/>
      <c r="F30" s="148"/>
      <c r="G30" s="148"/>
      <c r="H30" s="148"/>
      <c r="I30" s="148"/>
      <c r="J30" s="148"/>
      <c r="K30" s="103" t="s">
        <v>339</v>
      </c>
    </row>
    <row r="31" spans="4:11" ht="21" x14ac:dyDescent="0.5">
      <c r="D31" s="104" t="s">
        <v>335</v>
      </c>
      <c r="E31" s="147"/>
      <c r="F31" s="148"/>
      <c r="G31" s="148"/>
      <c r="H31" s="148"/>
      <c r="I31" s="148"/>
      <c r="J31" s="148"/>
      <c r="K31" s="148"/>
    </row>
    <row r="32" spans="4:11" ht="21" x14ac:dyDescent="0.5">
      <c r="D32" s="103" t="s">
        <v>336</v>
      </c>
      <c r="E32" s="147"/>
      <c r="F32" s="148"/>
      <c r="G32" s="148"/>
      <c r="H32" s="148"/>
      <c r="I32" s="148"/>
      <c r="J32" s="148"/>
      <c r="K32" s="148"/>
    </row>
    <row r="33" spans="4:11" ht="21" x14ac:dyDescent="0.5">
      <c r="D33" s="104" t="s">
        <v>337</v>
      </c>
      <c r="E33" s="147"/>
      <c r="F33" s="148"/>
      <c r="G33" s="148"/>
      <c r="H33" s="148"/>
      <c r="I33" s="148"/>
      <c r="J33" s="148"/>
      <c r="K33" s="148"/>
    </row>
    <row r="38" spans="4:11" x14ac:dyDescent="0.35">
      <c r="D38" t="s">
        <v>347</v>
      </c>
    </row>
    <row r="41" spans="4:11" x14ac:dyDescent="0.35">
      <c r="D41" t="s">
        <v>346</v>
      </c>
    </row>
    <row r="42" spans="4:11" x14ac:dyDescent="0.35">
      <c r="D42" t="s">
        <v>350</v>
      </c>
    </row>
    <row r="43" spans="4:11" x14ac:dyDescent="0.35">
      <c r="D43" t="s">
        <v>348</v>
      </c>
    </row>
    <row r="44" spans="4:11" x14ac:dyDescent="0.35">
      <c r="D44" t="s">
        <v>349</v>
      </c>
    </row>
  </sheetData>
  <sheetProtection selectLockedCells="1" selectUnlockedCells="1"/>
  <mergeCells count="6">
    <mergeCell ref="E33:K33"/>
    <mergeCell ref="E30:J30"/>
    <mergeCell ref="E28:J28"/>
    <mergeCell ref="E29:J29"/>
    <mergeCell ref="E31:K31"/>
    <mergeCell ref="E32:K32"/>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M122"/>
  <sheetViews>
    <sheetView workbookViewId="0">
      <selection activeCell="D4" sqref="D1:M1048576"/>
    </sheetView>
  </sheetViews>
  <sheetFormatPr baseColWidth="10" defaultRowHeight="14.5" x14ac:dyDescent="0.35"/>
  <cols>
    <col min="1" max="1" width="16" customWidth="1"/>
    <col min="2" max="2" width="31.453125" customWidth="1"/>
    <col min="3" max="3" width="25.90625" customWidth="1"/>
    <col min="4" max="6" width="0" hidden="1" customWidth="1"/>
    <col min="7" max="7" width="5.6328125" hidden="1" customWidth="1"/>
    <col min="8" max="8" width="70.90625" hidden="1" customWidth="1"/>
    <col min="9" max="9" width="14.08984375" hidden="1" customWidth="1"/>
    <col min="10" max="10" width="0" hidden="1" customWidth="1"/>
    <col min="11" max="11" width="21" hidden="1" customWidth="1"/>
    <col min="12" max="13" width="0" hidden="1" customWidth="1"/>
  </cols>
  <sheetData>
    <row r="1" spans="1:13" ht="23.5" x14ac:dyDescent="0.35">
      <c r="A1" s="136" t="s">
        <v>193</v>
      </c>
      <c r="B1" s="117"/>
      <c r="C1" s="136"/>
    </row>
    <row r="2" spans="1:13" x14ac:dyDescent="0.35">
      <c r="B2" s="90" t="s">
        <v>327</v>
      </c>
      <c r="C2" s="90"/>
    </row>
    <row r="3" spans="1:13" x14ac:dyDescent="0.35">
      <c r="B3" s="90" t="s">
        <v>328</v>
      </c>
      <c r="C3" s="90"/>
    </row>
    <row r="4" spans="1:13" x14ac:dyDescent="0.35">
      <c r="B4" s="90" t="s">
        <v>329</v>
      </c>
      <c r="C4" s="90"/>
    </row>
    <row r="5" spans="1:13" x14ac:dyDescent="0.35">
      <c r="B5" s="92"/>
      <c r="C5" s="70"/>
      <c r="D5" s="70"/>
      <c r="E5" s="70"/>
      <c r="F5" s="70"/>
      <c r="G5" s="70"/>
      <c r="H5" s="70"/>
      <c r="I5" s="70"/>
      <c r="J5" s="70"/>
      <c r="K5" s="70"/>
      <c r="L5" s="70"/>
      <c r="M5" s="70"/>
    </row>
    <row r="6" spans="1:13" x14ac:dyDescent="0.35">
      <c r="B6" s="13"/>
      <c r="C6" s="135"/>
      <c r="D6" s="110"/>
      <c r="E6" s="109"/>
      <c r="F6" s="109"/>
    </row>
    <row r="7" spans="1:13" ht="69.5" customHeight="1" thickBot="1" x14ac:dyDescent="0.75">
      <c r="A7" s="130" t="s">
        <v>385</v>
      </c>
      <c r="B7" s="93" t="s">
        <v>77</v>
      </c>
      <c r="C7" s="141" t="s">
        <v>413</v>
      </c>
      <c r="D7" s="140" t="s">
        <v>406</v>
      </c>
      <c r="E7" s="17" t="s">
        <v>78</v>
      </c>
      <c r="F7" s="36" t="s">
        <v>123</v>
      </c>
      <c r="G7" s="9"/>
      <c r="H7" s="20"/>
      <c r="I7" s="23" t="s">
        <v>182</v>
      </c>
      <c r="K7" s="9" t="s">
        <v>110</v>
      </c>
      <c r="L7" s="9" t="s">
        <v>3</v>
      </c>
    </row>
    <row r="8" spans="1:13" ht="53" customHeight="1" thickBot="1" x14ac:dyDescent="0.4">
      <c r="A8" s="107" t="s">
        <v>352</v>
      </c>
      <c r="B8" s="13"/>
      <c r="C8" s="13"/>
      <c r="D8" s="13"/>
      <c r="E8" s="54">
        <f>IF(D8="ÁREA",1,IF(D8="AFÍN",0.8,IF(D8="CAMPO DE LA BIOLOGÍA",0.5,IF(D8="CIENCIAS BÁSICAS Y DE LA SALUD",0.3,IF(D8="OTROS",0.2,)))))</f>
        <v>0</v>
      </c>
      <c r="F8" s="75">
        <f t="shared" ref="F8:F39" si="0">IF(C8="Beca de colaboración",K$8*E8,IF(C8="Otras becas de Investigación",K$9*E8,IF(C8="Organización congreso Internacional",K$10*E8,IF(C8="Organización congreso Nacional",K$11*E8,IF(C8="Asistencia a congresos científicos",K$12*E8,IF(C8="Cursos impartidos relacionados con la investigación",K$13*E8,IF(C8="Cursos recibidos relacionados con la investigación",K$14*E8,0)))))))</f>
        <v>0</v>
      </c>
      <c r="G8" s="2"/>
      <c r="H8" s="65" t="s">
        <v>194</v>
      </c>
      <c r="I8" s="61" cm="1">
        <f t="array" ref="I8">(SUMPRODUCT((F8:F122)*(C8:C122="Beca de colaboración"))+SUMPRODUCT((F8:F122)*(C8:C122="Otras becas de investigación")))</f>
        <v>0</v>
      </c>
      <c r="K8" s="44">
        <v>0.25</v>
      </c>
      <c r="L8" t="s">
        <v>197</v>
      </c>
    </row>
    <row r="9" spans="1:13" ht="15" thickBot="1" x14ac:dyDescent="0.4">
      <c r="A9" s="107" t="s">
        <v>352</v>
      </c>
      <c r="B9" s="13"/>
      <c r="C9" s="13"/>
      <c r="D9" s="13"/>
      <c r="E9" s="54">
        <f t="shared" ref="E9:E72" si="1">IF(D9="ÁREA",1,IF(D9="AFÍN",0.8,IF(D9="CAMPO DE LA BIOLOGÍA",0.5,IF(D9="CIENCIAS BÁSICAS Y DE LA SALUD",0.3,IF(D9="OTROS",0.2,)))))</f>
        <v>0</v>
      </c>
      <c r="F9" s="75">
        <f t="shared" si="0"/>
        <v>0</v>
      </c>
      <c r="G9" s="2"/>
      <c r="I9" s="73"/>
      <c r="K9" s="44">
        <v>0.1</v>
      </c>
      <c r="L9" t="s">
        <v>198</v>
      </c>
    </row>
    <row r="10" spans="1:13" ht="15.5" thickBot="1" x14ac:dyDescent="0.4">
      <c r="A10" s="107" t="s">
        <v>352</v>
      </c>
      <c r="B10" s="13"/>
      <c r="C10" s="13"/>
      <c r="D10" s="13"/>
      <c r="E10" s="54">
        <f t="shared" si="1"/>
        <v>0</v>
      </c>
      <c r="F10" s="75">
        <f t="shared" si="0"/>
        <v>0</v>
      </c>
      <c r="G10" s="2"/>
      <c r="H10" s="65" t="s">
        <v>195</v>
      </c>
      <c r="I10" s="61" cm="1">
        <f t="array" ref="I10">(SUMPRODUCT((F8:F122)*(C8:C122="Organización congreso Internacional"))+SUMPRODUCT((F8:F122)*(C8:C122="Organización congreso Nacional"))+SUMPRODUCT((F8:F122)*(C8:C122="Asistencia a congresos científicos")))</f>
        <v>0</v>
      </c>
      <c r="K10" s="44">
        <v>0.05</v>
      </c>
      <c r="L10" t="s">
        <v>199</v>
      </c>
    </row>
    <row r="11" spans="1:13" ht="15" thickBot="1" x14ac:dyDescent="0.4">
      <c r="A11" s="107" t="s">
        <v>352</v>
      </c>
      <c r="B11" s="13"/>
      <c r="C11" s="13"/>
      <c r="D11" s="13"/>
      <c r="E11" s="54">
        <f t="shared" si="1"/>
        <v>0</v>
      </c>
      <c r="F11" s="75">
        <f t="shared" si="0"/>
        <v>0</v>
      </c>
      <c r="G11" s="2"/>
      <c r="I11" s="73"/>
      <c r="K11" s="44">
        <v>0.03</v>
      </c>
      <c r="L11" t="s">
        <v>200</v>
      </c>
    </row>
    <row r="12" spans="1:13" ht="15" thickBot="1" x14ac:dyDescent="0.4">
      <c r="A12" s="107" t="s">
        <v>352</v>
      </c>
      <c r="B12" s="13"/>
      <c r="C12" s="13"/>
      <c r="D12" s="13"/>
      <c r="E12" s="54">
        <f t="shared" si="1"/>
        <v>0</v>
      </c>
      <c r="F12" s="75">
        <f t="shared" si="0"/>
        <v>0</v>
      </c>
      <c r="G12" s="2"/>
      <c r="I12" s="73"/>
      <c r="K12" s="44">
        <v>5.0000000000000001E-3</v>
      </c>
      <c r="L12" t="s">
        <v>201</v>
      </c>
    </row>
    <row r="13" spans="1:13" ht="30.5" thickBot="1" x14ac:dyDescent="0.4">
      <c r="A13" s="107" t="s">
        <v>352</v>
      </c>
      <c r="B13" s="13"/>
      <c r="C13" s="13"/>
      <c r="D13" s="13"/>
      <c r="E13" s="54">
        <f t="shared" si="1"/>
        <v>0</v>
      </c>
      <c r="F13" s="75">
        <f t="shared" si="0"/>
        <v>0</v>
      </c>
      <c r="G13" s="2"/>
      <c r="H13" s="65" t="s">
        <v>196</v>
      </c>
      <c r="I13" s="61" cm="1">
        <f t="array" ref="I13">(SUMPRODUCT((F8:F122)*(C8:C122="Cursos impartidos relacionados con la investigación"))+SUMPRODUCT((F8:F122)*(C8:C122="Cursos recibidos relacionados con la investigación")))</f>
        <v>0</v>
      </c>
      <c r="K13" s="44">
        <v>0.1</v>
      </c>
      <c r="L13" t="s">
        <v>203</v>
      </c>
    </row>
    <row r="14" spans="1:13" ht="15.5" thickBot="1" x14ac:dyDescent="0.4">
      <c r="A14" s="107" t="s">
        <v>352</v>
      </c>
      <c r="B14" s="13"/>
      <c r="C14" s="13"/>
      <c r="D14" s="13"/>
      <c r="E14" s="54">
        <f t="shared" si="1"/>
        <v>0</v>
      </c>
      <c r="F14" s="75">
        <f t="shared" si="0"/>
        <v>0</v>
      </c>
      <c r="G14" s="2"/>
      <c r="H14" s="65"/>
      <c r="I14" s="73"/>
      <c r="K14" s="44">
        <v>5.0000000000000001E-3</v>
      </c>
      <c r="L14" t="s">
        <v>202</v>
      </c>
    </row>
    <row r="15" spans="1:13" ht="15.5" x14ac:dyDescent="0.35">
      <c r="A15" s="107" t="s">
        <v>352</v>
      </c>
      <c r="B15" s="13"/>
      <c r="C15" s="13"/>
      <c r="D15" s="13"/>
      <c r="E15" s="54">
        <f t="shared" si="1"/>
        <v>0</v>
      </c>
      <c r="F15" s="75">
        <f t="shared" si="0"/>
        <v>0</v>
      </c>
      <c r="G15" s="2"/>
      <c r="H15" s="72"/>
      <c r="I15" s="73"/>
      <c r="K15" s="13"/>
    </row>
    <row r="16" spans="1:13" x14ac:dyDescent="0.35">
      <c r="A16" s="107" t="s">
        <v>352</v>
      </c>
      <c r="B16" s="13"/>
      <c r="C16" s="13"/>
      <c r="D16" s="13"/>
      <c r="E16" s="54">
        <f t="shared" si="1"/>
        <v>0</v>
      </c>
      <c r="F16" s="75">
        <f t="shared" si="0"/>
        <v>0</v>
      </c>
      <c r="G16" s="2"/>
      <c r="I16" s="73"/>
      <c r="K16" s="13"/>
    </row>
    <row r="17" spans="1:11" x14ac:dyDescent="0.35">
      <c r="A17" s="107" t="s">
        <v>352</v>
      </c>
      <c r="B17" s="13"/>
      <c r="C17" s="13"/>
      <c r="D17" s="13"/>
      <c r="E17" s="54">
        <f t="shared" si="1"/>
        <v>0</v>
      </c>
      <c r="F17" s="75">
        <f t="shared" si="0"/>
        <v>0</v>
      </c>
      <c r="G17" s="2"/>
      <c r="H17" s="13"/>
      <c r="K17" s="13"/>
    </row>
    <row r="18" spans="1:11" x14ac:dyDescent="0.35">
      <c r="A18" s="107" t="s">
        <v>352</v>
      </c>
      <c r="B18" s="13"/>
      <c r="C18" s="13"/>
      <c r="D18" s="13"/>
      <c r="E18" s="54">
        <f t="shared" si="1"/>
        <v>0</v>
      </c>
      <c r="F18" s="75">
        <f t="shared" si="0"/>
        <v>0</v>
      </c>
      <c r="G18" s="2"/>
      <c r="H18" s="13"/>
      <c r="K18" s="13"/>
    </row>
    <row r="19" spans="1:11" x14ac:dyDescent="0.35">
      <c r="A19" s="107" t="s">
        <v>352</v>
      </c>
      <c r="B19" s="13"/>
      <c r="C19" s="13"/>
      <c r="D19" s="13"/>
      <c r="E19" s="54">
        <f t="shared" si="1"/>
        <v>0</v>
      </c>
      <c r="F19" s="75">
        <f t="shared" si="0"/>
        <v>0</v>
      </c>
      <c r="G19" s="2"/>
      <c r="K19" s="13"/>
    </row>
    <row r="20" spans="1:11" x14ac:dyDescent="0.35">
      <c r="A20" s="107" t="s">
        <v>352</v>
      </c>
      <c r="B20" s="13"/>
      <c r="C20" s="13"/>
      <c r="D20" s="13"/>
      <c r="E20" s="54">
        <f t="shared" si="1"/>
        <v>0</v>
      </c>
      <c r="F20" s="75">
        <f t="shared" si="0"/>
        <v>0</v>
      </c>
      <c r="G20" s="2"/>
    </row>
    <row r="21" spans="1:11" x14ac:dyDescent="0.35">
      <c r="A21" s="107" t="s">
        <v>352</v>
      </c>
      <c r="B21" s="13"/>
      <c r="C21" s="13"/>
      <c r="D21" s="13"/>
      <c r="E21" s="54">
        <f t="shared" si="1"/>
        <v>0</v>
      </c>
      <c r="F21" s="75">
        <f t="shared" si="0"/>
        <v>0</v>
      </c>
      <c r="G21" s="2"/>
    </row>
    <row r="22" spans="1:11" x14ac:dyDescent="0.35">
      <c r="A22" s="107" t="s">
        <v>352</v>
      </c>
      <c r="B22" s="13"/>
      <c r="C22" s="13"/>
      <c r="D22" s="13"/>
      <c r="E22" s="54">
        <f t="shared" si="1"/>
        <v>0</v>
      </c>
      <c r="F22" s="75">
        <f t="shared" si="0"/>
        <v>0</v>
      </c>
      <c r="G22" s="2"/>
    </row>
    <row r="23" spans="1:11" x14ac:dyDescent="0.35">
      <c r="A23" s="107" t="s">
        <v>352</v>
      </c>
      <c r="B23" s="13"/>
      <c r="C23" s="13"/>
      <c r="D23" s="13"/>
      <c r="E23" s="54">
        <f t="shared" si="1"/>
        <v>0</v>
      </c>
      <c r="F23" s="75">
        <f t="shared" si="0"/>
        <v>0</v>
      </c>
      <c r="G23" s="2"/>
    </row>
    <row r="24" spans="1:11" x14ac:dyDescent="0.35">
      <c r="A24" s="107" t="s">
        <v>352</v>
      </c>
      <c r="B24" s="13"/>
      <c r="C24" s="13"/>
      <c r="D24" s="13"/>
      <c r="E24" s="54">
        <f t="shared" si="1"/>
        <v>0</v>
      </c>
      <c r="F24" s="75">
        <f t="shared" si="0"/>
        <v>0</v>
      </c>
      <c r="G24" s="2"/>
    </row>
    <row r="25" spans="1:11" x14ac:dyDescent="0.35">
      <c r="A25" s="107" t="s">
        <v>352</v>
      </c>
      <c r="B25" s="13"/>
      <c r="C25" s="13"/>
      <c r="D25" s="13"/>
      <c r="E25" s="54">
        <f t="shared" si="1"/>
        <v>0</v>
      </c>
      <c r="F25" s="75">
        <f t="shared" si="0"/>
        <v>0</v>
      </c>
      <c r="G25" s="2"/>
    </row>
    <row r="26" spans="1:11" x14ac:dyDescent="0.35">
      <c r="A26" s="107" t="s">
        <v>352</v>
      </c>
      <c r="B26" s="13"/>
      <c r="C26" s="13"/>
      <c r="D26" s="13"/>
      <c r="E26" s="54">
        <f t="shared" si="1"/>
        <v>0</v>
      </c>
      <c r="F26" s="75">
        <f t="shared" si="0"/>
        <v>0</v>
      </c>
      <c r="G26" s="2"/>
    </row>
    <row r="27" spans="1:11" x14ac:dyDescent="0.35">
      <c r="A27" s="107" t="s">
        <v>352</v>
      </c>
      <c r="B27" s="13"/>
      <c r="C27" s="13"/>
      <c r="D27" s="13"/>
      <c r="E27" s="54">
        <f t="shared" si="1"/>
        <v>0</v>
      </c>
      <c r="F27" s="75">
        <f t="shared" si="0"/>
        <v>0</v>
      </c>
      <c r="G27" s="2"/>
    </row>
    <row r="28" spans="1:11" x14ac:dyDescent="0.35">
      <c r="A28" s="107" t="s">
        <v>352</v>
      </c>
      <c r="B28" s="13"/>
      <c r="C28" s="13"/>
      <c r="D28" s="13"/>
      <c r="E28" s="54">
        <f t="shared" si="1"/>
        <v>0</v>
      </c>
      <c r="F28" s="75">
        <f t="shared" si="0"/>
        <v>0</v>
      </c>
      <c r="G28" s="2"/>
    </row>
    <row r="29" spans="1:11" x14ac:dyDescent="0.35">
      <c r="A29" s="107" t="s">
        <v>352</v>
      </c>
      <c r="B29" s="13"/>
      <c r="C29" s="13"/>
      <c r="D29" s="13"/>
      <c r="E29" s="54">
        <f t="shared" si="1"/>
        <v>0</v>
      </c>
      <c r="F29" s="75">
        <f t="shared" si="0"/>
        <v>0</v>
      </c>
      <c r="G29" s="2"/>
    </row>
    <row r="30" spans="1:11" x14ac:dyDescent="0.35">
      <c r="A30" s="107" t="s">
        <v>352</v>
      </c>
      <c r="B30" s="13"/>
      <c r="C30" s="13"/>
      <c r="D30" s="13"/>
      <c r="E30" s="54">
        <f t="shared" si="1"/>
        <v>0</v>
      </c>
      <c r="F30" s="75">
        <f t="shared" si="0"/>
        <v>0</v>
      </c>
      <c r="G30" s="2"/>
    </row>
    <row r="31" spans="1:11" x14ac:dyDescent="0.35">
      <c r="A31" s="107" t="s">
        <v>352</v>
      </c>
      <c r="B31" s="13"/>
      <c r="C31" s="13"/>
      <c r="D31" s="13"/>
      <c r="E31" s="54">
        <f t="shared" si="1"/>
        <v>0</v>
      </c>
      <c r="F31" s="75">
        <f t="shared" si="0"/>
        <v>0</v>
      </c>
      <c r="G31" s="2"/>
    </row>
    <row r="32" spans="1:11" x14ac:dyDescent="0.35">
      <c r="A32" s="107" t="s">
        <v>352</v>
      </c>
      <c r="B32" s="13"/>
      <c r="C32" s="13"/>
      <c r="D32" s="13"/>
      <c r="E32" s="54">
        <f t="shared" si="1"/>
        <v>0</v>
      </c>
      <c r="F32" s="75">
        <f t="shared" si="0"/>
        <v>0</v>
      </c>
      <c r="G32" s="2"/>
    </row>
    <row r="33" spans="1:7" x14ac:dyDescent="0.35">
      <c r="A33" s="107" t="s">
        <v>352</v>
      </c>
      <c r="B33" s="13"/>
      <c r="C33" s="13"/>
      <c r="D33" s="13"/>
      <c r="E33" s="54">
        <f t="shared" si="1"/>
        <v>0</v>
      </c>
      <c r="F33" s="75">
        <f t="shared" si="0"/>
        <v>0</v>
      </c>
      <c r="G33" s="2"/>
    </row>
    <row r="34" spans="1:7" x14ac:dyDescent="0.35">
      <c r="A34" s="107" t="s">
        <v>352</v>
      </c>
      <c r="B34" s="13"/>
      <c r="C34" s="13"/>
      <c r="D34" s="13"/>
      <c r="E34" s="54">
        <f t="shared" si="1"/>
        <v>0</v>
      </c>
      <c r="F34" s="75">
        <f t="shared" si="0"/>
        <v>0</v>
      </c>
      <c r="G34" s="2"/>
    </row>
    <row r="35" spans="1:7" x14ac:dyDescent="0.35">
      <c r="A35" s="107" t="s">
        <v>352</v>
      </c>
      <c r="B35" s="13"/>
      <c r="C35" s="13"/>
      <c r="D35" s="13"/>
      <c r="E35" s="54">
        <f t="shared" si="1"/>
        <v>0</v>
      </c>
      <c r="F35" s="75">
        <f t="shared" si="0"/>
        <v>0</v>
      </c>
      <c r="G35" s="2"/>
    </row>
    <row r="36" spans="1:7" x14ac:dyDescent="0.35">
      <c r="A36" s="107" t="s">
        <v>352</v>
      </c>
      <c r="B36" s="13"/>
      <c r="C36" s="13"/>
      <c r="D36" s="96"/>
      <c r="E36" s="54">
        <f t="shared" si="1"/>
        <v>0</v>
      </c>
      <c r="F36" s="75">
        <f t="shared" si="0"/>
        <v>0</v>
      </c>
      <c r="G36" s="2"/>
    </row>
    <row r="37" spans="1:7" x14ac:dyDescent="0.35">
      <c r="A37" s="107" t="s">
        <v>352</v>
      </c>
      <c r="B37" s="13"/>
      <c r="C37" s="13"/>
      <c r="D37" s="96"/>
      <c r="E37" s="54">
        <f t="shared" si="1"/>
        <v>0</v>
      </c>
      <c r="F37" s="75">
        <f t="shared" si="0"/>
        <v>0</v>
      </c>
      <c r="G37" s="2"/>
    </row>
    <row r="38" spans="1:7" x14ac:dyDescent="0.35">
      <c r="A38" s="107" t="s">
        <v>352</v>
      </c>
      <c r="B38" s="13"/>
      <c r="C38" s="13"/>
      <c r="D38" s="96"/>
      <c r="E38" s="54">
        <f t="shared" si="1"/>
        <v>0</v>
      </c>
      <c r="F38" s="75">
        <f t="shared" si="0"/>
        <v>0</v>
      </c>
      <c r="G38" s="2"/>
    </row>
    <row r="39" spans="1:7" x14ac:dyDescent="0.35">
      <c r="A39" s="107" t="s">
        <v>352</v>
      </c>
      <c r="B39" s="13"/>
      <c r="C39" s="13"/>
      <c r="D39" s="96"/>
      <c r="E39" s="54">
        <f t="shared" si="1"/>
        <v>0</v>
      </c>
      <c r="F39" s="75">
        <f t="shared" si="0"/>
        <v>0</v>
      </c>
      <c r="G39" s="2"/>
    </row>
    <row r="40" spans="1:7" x14ac:dyDescent="0.35">
      <c r="A40" s="107" t="s">
        <v>352</v>
      </c>
      <c r="B40" s="13"/>
      <c r="C40" s="13"/>
      <c r="D40" s="96"/>
      <c r="E40" s="54">
        <f t="shared" si="1"/>
        <v>0</v>
      </c>
      <c r="F40" s="75">
        <f t="shared" ref="F40:F71" si="2">IF(C40="Beca de colaboración",K$8*E40,IF(C40="Otras becas de Investigación",K$9*E40,IF(C40="Organización congreso Internacional",K$10*E40,IF(C40="Organización congreso Nacional",K$11*E40,IF(C40="Asistencia a congresos científicos",K$12*E40,IF(C40="Cursos impartidos relacionados con la investigación",K$13*E40,IF(C40="Cursos recibidos relacionados con la investigación",K$14*E40,0)))))))</f>
        <v>0</v>
      </c>
      <c r="G40" s="2"/>
    </row>
    <row r="41" spans="1:7" x14ac:dyDescent="0.35">
      <c r="A41" s="107" t="s">
        <v>352</v>
      </c>
      <c r="B41" s="13"/>
      <c r="C41" s="13"/>
      <c r="D41" s="96"/>
      <c r="E41" s="54">
        <f t="shared" si="1"/>
        <v>0</v>
      </c>
      <c r="F41" s="75">
        <f t="shared" si="2"/>
        <v>0</v>
      </c>
      <c r="G41" s="2"/>
    </row>
    <row r="42" spans="1:7" x14ac:dyDescent="0.35">
      <c r="A42" s="107" t="s">
        <v>352</v>
      </c>
      <c r="B42" s="13"/>
      <c r="C42" s="13"/>
      <c r="D42" s="96"/>
      <c r="E42" s="54">
        <f t="shared" si="1"/>
        <v>0</v>
      </c>
      <c r="F42" s="75">
        <f t="shared" si="2"/>
        <v>0</v>
      </c>
      <c r="G42" s="2"/>
    </row>
    <row r="43" spans="1:7" x14ac:dyDescent="0.35">
      <c r="A43" s="107" t="s">
        <v>352</v>
      </c>
      <c r="B43" s="13"/>
      <c r="C43" s="13"/>
      <c r="D43" s="96"/>
      <c r="E43" s="54">
        <f t="shared" si="1"/>
        <v>0</v>
      </c>
      <c r="F43" s="75">
        <f t="shared" si="2"/>
        <v>0</v>
      </c>
      <c r="G43" s="2"/>
    </row>
    <row r="44" spans="1:7" x14ac:dyDescent="0.35">
      <c r="A44" s="107" t="s">
        <v>352</v>
      </c>
      <c r="B44" s="13"/>
      <c r="C44" s="13"/>
      <c r="D44" s="96"/>
      <c r="E44" s="54">
        <f t="shared" si="1"/>
        <v>0</v>
      </c>
      <c r="F44" s="75">
        <f t="shared" si="2"/>
        <v>0</v>
      </c>
      <c r="G44" s="2"/>
    </row>
    <row r="45" spans="1:7" x14ac:dyDescent="0.35">
      <c r="A45" s="107" t="s">
        <v>352</v>
      </c>
      <c r="B45" s="13"/>
      <c r="C45" s="13"/>
      <c r="D45" s="96"/>
      <c r="E45" s="54">
        <f t="shared" si="1"/>
        <v>0</v>
      </c>
      <c r="F45" s="75">
        <f t="shared" si="2"/>
        <v>0</v>
      </c>
      <c r="G45" s="2"/>
    </row>
    <row r="46" spans="1:7" x14ac:dyDescent="0.35">
      <c r="A46" s="107" t="s">
        <v>352</v>
      </c>
      <c r="B46" s="13"/>
      <c r="C46" s="13"/>
      <c r="D46" s="96"/>
      <c r="E46" s="54">
        <f t="shared" si="1"/>
        <v>0</v>
      </c>
      <c r="F46" s="75">
        <f t="shared" si="2"/>
        <v>0</v>
      </c>
      <c r="G46" s="2"/>
    </row>
    <row r="47" spans="1:7" x14ac:dyDescent="0.35">
      <c r="A47" s="107" t="s">
        <v>352</v>
      </c>
      <c r="B47" s="13"/>
      <c r="C47" s="13"/>
      <c r="D47" s="96"/>
      <c r="E47" s="54">
        <f t="shared" si="1"/>
        <v>0</v>
      </c>
      <c r="F47" s="75">
        <f t="shared" si="2"/>
        <v>0</v>
      </c>
      <c r="G47" s="2"/>
    </row>
    <row r="48" spans="1:7" x14ac:dyDescent="0.35">
      <c r="A48" s="107" t="s">
        <v>352</v>
      </c>
      <c r="B48" s="13"/>
      <c r="C48" s="13"/>
      <c r="D48" s="96"/>
      <c r="E48" s="54">
        <f t="shared" si="1"/>
        <v>0</v>
      </c>
      <c r="F48" s="75">
        <f t="shared" si="2"/>
        <v>0</v>
      </c>
      <c r="G48" s="2"/>
    </row>
    <row r="49" spans="1:7" x14ac:dyDescent="0.35">
      <c r="A49" s="107" t="s">
        <v>352</v>
      </c>
      <c r="B49" s="13"/>
      <c r="C49" s="13"/>
      <c r="D49" s="96"/>
      <c r="E49" s="54">
        <f t="shared" si="1"/>
        <v>0</v>
      </c>
      <c r="F49" s="75">
        <f t="shared" si="2"/>
        <v>0</v>
      </c>
      <c r="G49" s="2"/>
    </row>
    <row r="50" spans="1:7" x14ac:dyDescent="0.35">
      <c r="A50" s="107" t="s">
        <v>352</v>
      </c>
      <c r="B50" s="13"/>
      <c r="C50" s="13"/>
      <c r="D50" s="96"/>
      <c r="E50" s="54">
        <f t="shared" si="1"/>
        <v>0</v>
      </c>
      <c r="F50" s="75">
        <f t="shared" si="2"/>
        <v>0</v>
      </c>
      <c r="G50" s="2"/>
    </row>
    <row r="51" spans="1:7" x14ac:dyDescent="0.35">
      <c r="A51" s="107" t="s">
        <v>352</v>
      </c>
      <c r="B51" s="13"/>
      <c r="C51" s="13"/>
      <c r="D51" s="96"/>
      <c r="E51" s="54">
        <f t="shared" si="1"/>
        <v>0</v>
      </c>
      <c r="F51" s="75">
        <f t="shared" si="2"/>
        <v>0</v>
      </c>
      <c r="G51" s="2"/>
    </row>
    <row r="52" spans="1:7" x14ac:dyDescent="0.35">
      <c r="A52" s="107" t="s">
        <v>352</v>
      </c>
      <c r="B52" s="13"/>
      <c r="C52" s="13"/>
      <c r="D52" s="96"/>
      <c r="E52" s="54">
        <f t="shared" si="1"/>
        <v>0</v>
      </c>
      <c r="F52" s="75">
        <f t="shared" si="2"/>
        <v>0</v>
      </c>
      <c r="G52" s="2"/>
    </row>
    <row r="53" spans="1:7" x14ac:dyDescent="0.35">
      <c r="A53" s="107" t="s">
        <v>352</v>
      </c>
      <c r="B53" s="13"/>
      <c r="C53" s="13"/>
      <c r="D53" s="96"/>
      <c r="E53" s="54">
        <f t="shared" si="1"/>
        <v>0</v>
      </c>
      <c r="F53" s="75">
        <f t="shared" si="2"/>
        <v>0</v>
      </c>
      <c r="G53" s="2"/>
    </row>
    <row r="54" spans="1:7" x14ac:dyDescent="0.35">
      <c r="A54" s="107" t="s">
        <v>352</v>
      </c>
      <c r="B54" s="13"/>
      <c r="C54" s="13"/>
      <c r="D54" s="96"/>
      <c r="E54" s="54">
        <f t="shared" si="1"/>
        <v>0</v>
      </c>
      <c r="F54" s="75">
        <f t="shared" si="2"/>
        <v>0</v>
      </c>
      <c r="G54" s="2"/>
    </row>
    <row r="55" spans="1:7" x14ac:dyDescent="0.35">
      <c r="A55" s="107" t="s">
        <v>352</v>
      </c>
      <c r="B55" s="13"/>
      <c r="C55" s="13"/>
      <c r="D55" s="96"/>
      <c r="E55" s="54">
        <f t="shared" si="1"/>
        <v>0</v>
      </c>
      <c r="F55" s="75">
        <f t="shared" si="2"/>
        <v>0</v>
      </c>
      <c r="G55" s="2"/>
    </row>
    <row r="56" spans="1:7" x14ac:dyDescent="0.35">
      <c r="A56" s="107" t="s">
        <v>352</v>
      </c>
      <c r="B56" s="13"/>
      <c r="C56" s="13"/>
      <c r="D56" s="96"/>
      <c r="E56" s="54">
        <f t="shared" si="1"/>
        <v>0</v>
      </c>
      <c r="F56" s="75">
        <f t="shared" si="2"/>
        <v>0</v>
      </c>
      <c r="G56" s="2"/>
    </row>
    <row r="57" spans="1:7" x14ac:dyDescent="0.35">
      <c r="A57" s="107" t="s">
        <v>352</v>
      </c>
      <c r="B57" s="13"/>
      <c r="C57" s="13"/>
      <c r="D57" s="96"/>
      <c r="E57" s="54">
        <f t="shared" si="1"/>
        <v>0</v>
      </c>
      <c r="F57" s="75">
        <f t="shared" si="2"/>
        <v>0</v>
      </c>
      <c r="G57" s="2"/>
    </row>
    <row r="58" spans="1:7" x14ac:dyDescent="0.35">
      <c r="A58" s="107" t="s">
        <v>352</v>
      </c>
      <c r="B58" s="13"/>
      <c r="C58" s="13"/>
      <c r="D58" s="96"/>
      <c r="E58" s="54">
        <f t="shared" si="1"/>
        <v>0</v>
      </c>
      <c r="F58" s="75">
        <f t="shared" si="2"/>
        <v>0</v>
      </c>
      <c r="G58" s="2"/>
    </row>
    <row r="59" spans="1:7" x14ac:dyDescent="0.35">
      <c r="A59" s="107" t="s">
        <v>352</v>
      </c>
      <c r="B59" s="13"/>
      <c r="C59" s="13"/>
      <c r="D59" s="96"/>
      <c r="E59" s="54">
        <f t="shared" si="1"/>
        <v>0</v>
      </c>
      <c r="F59" s="75">
        <f t="shared" si="2"/>
        <v>0</v>
      </c>
      <c r="G59" s="2"/>
    </row>
    <row r="60" spans="1:7" x14ac:dyDescent="0.35">
      <c r="A60" s="107" t="s">
        <v>352</v>
      </c>
      <c r="B60" s="13"/>
      <c r="C60" s="13"/>
      <c r="D60" s="96"/>
      <c r="E60" s="54">
        <f t="shared" si="1"/>
        <v>0</v>
      </c>
      <c r="F60" s="75">
        <f t="shared" si="2"/>
        <v>0</v>
      </c>
      <c r="G60" s="2"/>
    </row>
    <row r="61" spans="1:7" x14ac:dyDescent="0.35">
      <c r="A61" s="107" t="s">
        <v>352</v>
      </c>
      <c r="B61" s="13"/>
      <c r="C61" s="13"/>
      <c r="D61" s="96"/>
      <c r="E61" s="54">
        <f t="shared" si="1"/>
        <v>0</v>
      </c>
      <c r="F61" s="75">
        <f t="shared" si="2"/>
        <v>0</v>
      </c>
      <c r="G61" s="2"/>
    </row>
    <row r="62" spans="1:7" x14ac:dyDescent="0.35">
      <c r="A62" s="107" t="s">
        <v>352</v>
      </c>
      <c r="B62" s="13"/>
      <c r="C62" s="13"/>
      <c r="D62" s="96"/>
      <c r="E62" s="54">
        <f t="shared" si="1"/>
        <v>0</v>
      </c>
      <c r="F62" s="75">
        <f t="shared" si="2"/>
        <v>0</v>
      </c>
      <c r="G62" s="2"/>
    </row>
    <row r="63" spans="1:7" x14ac:dyDescent="0.35">
      <c r="B63" s="13"/>
      <c r="C63" s="13"/>
      <c r="D63" s="96"/>
      <c r="E63" s="54">
        <f t="shared" si="1"/>
        <v>0</v>
      </c>
      <c r="F63" s="75">
        <f t="shared" si="2"/>
        <v>0</v>
      </c>
      <c r="G63" s="2"/>
    </row>
    <row r="64" spans="1:7" x14ac:dyDescent="0.35">
      <c r="B64" s="13"/>
      <c r="C64" s="13"/>
      <c r="D64" s="96"/>
      <c r="E64" s="54">
        <f t="shared" si="1"/>
        <v>0</v>
      </c>
      <c r="F64" s="75">
        <f t="shared" si="2"/>
        <v>0</v>
      </c>
      <c r="G64" s="2"/>
    </row>
    <row r="65" spans="2:7" x14ac:dyDescent="0.35">
      <c r="B65" s="13"/>
      <c r="C65" s="13"/>
      <c r="D65" s="96"/>
      <c r="E65" s="54">
        <f t="shared" si="1"/>
        <v>0</v>
      </c>
      <c r="F65" s="75">
        <f t="shared" si="2"/>
        <v>0</v>
      </c>
      <c r="G65" s="2"/>
    </row>
    <row r="66" spans="2:7" x14ac:dyDescent="0.35">
      <c r="B66" s="13"/>
      <c r="C66" s="13"/>
      <c r="D66" s="96"/>
      <c r="E66" s="54">
        <f t="shared" si="1"/>
        <v>0</v>
      </c>
      <c r="F66" s="75">
        <f t="shared" si="2"/>
        <v>0</v>
      </c>
      <c r="G66" s="2"/>
    </row>
    <row r="67" spans="2:7" x14ac:dyDescent="0.35">
      <c r="B67" s="13"/>
      <c r="C67" s="13"/>
      <c r="D67" s="96"/>
      <c r="E67" s="54">
        <f t="shared" si="1"/>
        <v>0</v>
      </c>
      <c r="F67" s="75">
        <f t="shared" si="2"/>
        <v>0</v>
      </c>
      <c r="G67" s="2"/>
    </row>
    <row r="68" spans="2:7" x14ac:dyDescent="0.35">
      <c r="B68" s="13"/>
      <c r="C68" s="13"/>
      <c r="D68" s="96"/>
      <c r="E68" s="54">
        <f t="shared" si="1"/>
        <v>0</v>
      </c>
      <c r="F68" s="75">
        <f t="shared" si="2"/>
        <v>0</v>
      </c>
      <c r="G68" s="2"/>
    </row>
    <row r="69" spans="2:7" x14ac:dyDescent="0.35">
      <c r="B69" s="13"/>
      <c r="C69" s="13"/>
      <c r="D69" s="96"/>
      <c r="E69" s="54">
        <f t="shared" si="1"/>
        <v>0</v>
      </c>
      <c r="F69" s="75">
        <f t="shared" si="2"/>
        <v>0</v>
      </c>
      <c r="G69" s="2"/>
    </row>
    <row r="70" spans="2:7" x14ac:dyDescent="0.35">
      <c r="B70" s="13"/>
      <c r="C70" s="13"/>
      <c r="D70" s="96"/>
      <c r="E70" s="54">
        <f t="shared" si="1"/>
        <v>0</v>
      </c>
      <c r="F70" s="75">
        <f t="shared" si="2"/>
        <v>0</v>
      </c>
      <c r="G70" s="2"/>
    </row>
    <row r="71" spans="2:7" x14ac:dyDescent="0.35">
      <c r="B71" s="13"/>
      <c r="C71" s="13"/>
      <c r="D71" s="96"/>
      <c r="E71" s="54">
        <f t="shared" si="1"/>
        <v>0</v>
      </c>
      <c r="F71" s="75">
        <f t="shared" si="2"/>
        <v>0</v>
      </c>
      <c r="G71" s="2"/>
    </row>
    <row r="72" spans="2:7" x14ac:dyDescent="0.35">
      <c r="B72" s="13"/>
      <c r="C72" s="13"/>
      <c r="D72" s="96"/>
      <c r="E72" s="54">
        <f t="shared" si="1"/>
        <v>0</v>
      </c>
      <c r="F72" s="75">
        <f t="shared" ref="F72:F103" si="3">IF(C72="Beca de colaboración",K$8*E72,IF(C72="Otras becas de Investigación",K$9*E72,IF(C72="Organización congreso Internacional",K$10*E72,IF(C72="Organización congreso Nacional",K$11*E72,IF(C72="Asistencia a congresos científicos",K$12*E72,IF(C72="Cursos impartidos relacionados con la investigación",K$13*E72,IF(C72="Cursos recibidos relacionados con la investigación",K$14*E72,0)))))))</f>
        <v>0</v>
      </c>
      <c r="G72" s="2"/>
    </row>
    <row r="73" spans="2:7" x14ac:dyDescent="0.35">
      <c r="B73" s="13"/>
      <c r="C73" s="13"/>
      <c r="D73" s="96"/>
      <c r="E73" s="54">
        <f t="shared" ref="E73:E122" si="4">IF(D73="ÁREA",1,IF(D73="AFÍN",0.8,IF(D73="CAMPO DE LA BIOLOGÍA",0.5,IF(D73="CIENCIAS BÁSICAS Y DE LA SALUD",0.3,IF(D73="OTROS",0.2,)))))</f>
        <v>0</v>
      </c>
      <c r="F73" s="75">
        <f t="shared" si="3"/>
        <v>0</v>
      </c>
      <c r="G73" s="2"/>
    </row>
    <row r="74" spans="2:7" x14ac:dyDescent="0.35">
      <c r="B74" s="13"/>
      <c r="C74" s="13"/>
      <c r="D74" s="96"/>
      <c r="E74" s="54">
        <f t="shared" si="4"/>
        <v>0</v>
      </c>
      <c r="F74" s="75">
        <f t="shared" si="3"/>
        <v>0</v>
      </c>
      <c r="G74" s="2"/>
    </row>
    <row r="75" spans="2:7" x14ac:dyDescent="0.35">
      <c r="B75" s="13"/>
      <c r="C75" s="13"/>
      <c r="D75" s="96"/>
      <c r="E75" s="54">
        <f t="shared" si="4"/>
        <v>0</v>
      </c>
      <c r="F75" s="75">
        <f t="shared" si="3"/>
        <v>0</v>
      </c>
      <c r="G75" s="2"/>
    </row>
    <row r="76" spans="2:7" x14ac:dyDescent="0.35">
      <c r="B76" s="13"/>
      <c r="C76" s="13"/>
      <c r="D76" s="96"/>
      <c r="E76" s="54">
        <f t="shared" si="4"/>
        <v>0</v>
      </c>
      <c r="F76" s="75">
        <f t="shared" si="3"/>
        <v>0</v>
      </c>
      <c r="G76" s="2"/>
    </row>
    <row r="77" spans="2:7" x14ac:dyDescent="0.35">
      <c r="B77" s="13"/>
      <c r="C77" s="13"/>
      <c r="D77" s="96"/>
      <c r="E77" s="54">
        <f t="shared" si="4"/>
        <v>0</v>
      </c>
      <c r="F77" s="75">
        <f t="shared" si="3"/>
        <v>0</v>
      </c>
      <c r="G77" s="2"/>
    </row>
    <row r="78" spans="2:7" x14ac:dyDescent="0.35">
      <c r="B78" s="13"/>
      <c r="C78" s="13"/>
      <c r="D78" s="96"/>
      <c r="E78" s="54">
        <f t="shared" si="4"/>
        <v>0</v>
      </c>
      <c r="F78" s="75">
        <f t="shared" si="3"/>
        <v>0</v>
      </c>
      <c r="G78" s="2"/>
    </row>
    <row r="79" spans="2:7" x14ac:dyDescent="0.35">
      <c r="B79" s="13"/>
      <c r="C79" s="13"/>
      <c r="D79" s="96"/>
      <c r="E79" s="54">
        <f t="shared" si="4"/>
        <v>0</v>
      </c>
      <c r="F79" s="75">
        <f t="shared" si="3"/>
        <v>0</v>
      </c>
      <c r="G79" s="2"/>
    </row>
    <row r="80" spans="2:7" x14ac:dyDescent="0.35">
      <c r="B80" s="13"/>
      <c r="C80" s="13"/>
      <c r="D80" s="96"/>
      <c r="E80" s="54">
        <f t="shared" si="4"/>
        <v>0</v>
      </c>
      <c r="F80" s="75">
        <f t="shared" si="3"/>
        <v>0</v>
      </c>
      <c r="G80" s="2"/>
    </row>
    <row r="81" spans="2:7" x14ac:dyDescent="0.35">
      <c r="B81" s="13"/>
      <c r="C81" s="13"/>
      <c r="D81" s="96"/>
      <c r="E81" s="54">
        <f t="shared" si="4"/>
        <v>0</v>
      </c>
      <c r="F81" s="75">
        <f t="shared" si="3"/>
        <v>0</v>
      </c>
      <c r="G81" s="2"/>
    </row>
    <row r="82" spans="2:7" x14ac:dyDescent="0.35">
      <c r="B82" s="13"/>
      <c r="C82" s="13"/>
      <c r="D82" s="96"/>
      <c r="E82" s="54">
        <f t="shared" si="4"/>
        <v>0</v>
      </c>
      <c r="F82" s="75">
        <f t="shared" si="3"/>
        <v>0</v>
      </c>
      <c r="G82" s="2"/>
    </row>
    <row r="83" spans="2:7" x14ac:dyDescent="0.35">
      <c r="B83" s="13"/>
      <c r="C83" s="13"/>
      <c r="D83" s="96"/>
      <c r="E83" s="54">
        <f t="shared" si="4"/>
        <v>0</v>
      </c>
      <c r="F83" s="75">
        <f t="shared" si="3"/>
        <v>0</v>
      </c>
      <c r="G83" s="2"/>
    </row>
    <row r="84" spans="2:7" x14ac:dyDescent="0.35">
      <c r="B84" s="13"/>
      <c r="C84" s="13"/>
      <c r="D84" s="96"/>
      <c r="E84" s="54">
        <f t="shared" si="4"/>
        <v>0</v>
      </c>
      <c r="F84" s="75">
        <f t="shared" si="3"/>
        <v>0</v>
      </c>
      <c r="G84" s="2"/>
    </row>
    <row r="85" spans="2:7" x14ac:dyDescent="0.35">
      <c r="B85" s="13"/>
      <c r="C85" s="13"/>
      <c r="D85" s="96"/>
      <c r="E85" s="54">
        <f t="shared" si="4"/>
        <v>0</v>
      </c>
      <c r="F85" s="75">
        <f t="shared" si="3"/>
        <v>0</v>
      </c>
      <c r="G85" s="2"/>
    </row>
    <row r="86" spans="2:7" x14ac:dyDescent="0.35">
      <c r="B86" s="13"/>
      <c r="C86" s="13"/>
      <c r="D86" s="96"/>
      <c r="E86" s="54">
        <f t="shared" si="4"/>
        <v>0</v>
      </c>
      <c r="F86" s="75">
        <f t="shared" si="3"/>
        <v>0</v>
      </c>
      <c r="G86" s="2"/>
    </row>
    <row r="87" spans="2:7" x14ac:dyDescent="0.35">
      <c r="B87" s="13"/>
      <c r="C87" s="13"/>
      <c r="D87" s="96"/>
      <c r="E87" s="54">
        <f t="shared" si="4"/>
        <v>0</v>
      </c>
      <c r="F87" s="75">
        <f t="shared" si="3"/>
        <v>0</v>
      </c>
      <c r="G87" s="2"/>
    </row>
    <row r="88" spans="2:7" x14ac:dyDescent="0.35">
      <c r="B88" s="13"/>
      <c r="C88" s="13"/>
      <c r="D88" s="96"/>
      <c r="E88" s="54">
        <f t="shared" si="4"/>
        <v>0</v>
      </c>
      <c r="F88" s="75">
        <f t="shared" si="3"/>
        <v>0</v>
      </c>
      <c r="G88" s="2"/>
    </row>
    <row r="89" spans="2:7" x14ac:dyDescent="0.35">
      <c r="B89" s="13"/>
      <c r="C89" s="13"/>
      <c r="D89" s="96"/>
      <c r="E89" s="54">
        <f t="shared" si="4"/>
        <v>0</v>
      </c>
      <c r="F89" s="75">
        <f t="shared" si="3"/>
        <v>0</v>
      </c>
      <c r="G89" s="2"/>
    </row>
    <row r="90" spans="2:7" x14ac:dyDescent="0.35">
      <c r="B90" s="13"/>
      <c r="C90" s="13"/>
      <c r="D90" s="96"/>
      <c r="E90" s="54">
        <f t="shared" si="4"/>
        <v>0</v>
      </c>
      <c r="F90" s="75">
        <f t="shared" si="3"/>
        <v>0</v>
      </c>
      <c r="G90" s="2"/>
    </row>
    <row r="91" spans="2:7" x14ac:dyDescent="0.35">
      <c r="B91" s="13"/>
      <c r="C91" s="13"/>
      <c r="D91" s="96"/>
      <c r="E91" s="54">
        <f t="shared" si="4"/>
        <v>0</v>
      </c>
      <c r="F91" s="75">
        <f t="shared" si="3"/>
        <v>0</v>
      </c>
      <c r="G91" s="2"/>
    </row>
    <row r="92" spans="2:7" x14ac:dyDescent="0.35">
      <c r="B92" s="13"/>
      <c r="C92" s="13"/>
      <c r="D92" s="96"/>
      <c r="E92" s="54">
        <f t="shared" si="4"/>
        <v>0</v>
      </c>
      <c r="F92" s="75">
        <f t="shared" si="3"/>
        <v>0</v>
      </c>
      <c r="G92" s="2"/>
    </row>
    <row r="93" spans="2:7" x14ac:dyDescent="0.35">
      <c r="B93" s="13"/>
      <c r="C93" s="13"/>
      <c r="D93" s="96"/>
      <c r="E93" s="54">
        <f t="shared" si="4"/>
        <v>0</v>
      </c>
      <c r="F93" s="75">
        <f t="shared" si="3"/>
        <v>0</v>
      </c>
      <c r="G93" s="2"/>
    </row>
    <row r="94" spans="2:7" x14ac:dyDescent="0.35">
      <c r="B94" s="13"/>
      <c r="C94" s="13"/>
      <c r="D94" s="96"/>
      <c r="E94" s="54">
        <f t="shared" si="4"/>
        <v>0</v>
      </c>
      <c r="F94" s="75">
        <f t="shared" si="3"/>
        <v>0</v>
      </c>
      <c r="G94" s="2"/>
    </row>
    <row r="95" spans="2:7" x14ac:dyDescent="0.35">
      <c r="B95" s="13"/>
      <c r="C95" s="13"/>
      <c r="D95" s="96"/>
      <c r="E95" s="54">
        <f t="shared" si="4"/>
        <v>0</v>
      </c>
      <c r="F95" s="75">
        <f t="shared" si="3"/>
        <v>0</v>
      </c>
      <c r="G95" s="2"/>
    </row>
    <row r="96" spans="2:7" x14ac:dyDescent="0.35">
      <c r="B96" s="13"/>
      <c r="C96" s="13"/>
      <c r="D96" s="96"/>
      <c r="E96" s="54">
        <f t="shared" si="4"/>
        <v>0</v>
      </c>
      <c r="F96" s="75">
        <f t="shared" si="3"/>
        <v>0</v>
      </c>
      <c r="G96" s="2"/>
    </row>
    <row r="97" spans="2:7" x14ac:dyDescent="0.35">
      <c r="B97" s="13"/>
      <c r="C97" s="13"/>
      <c r="D97" s="96"/>
      <c r="E97" s="54">
        <f t="shared" si="4"/>
        <v>0</v>
      </c>
      <c r="F97" s="75">
        <f t="shared" si="3"/>
        <v>0</v>
      </c>
      <c r="G97" s="2"/>
    </row>
    <row r="98" spans="2:7" x14ac:dyDescent="0.35">
      <c r="B98" s="13"/>
      <c r="C98" s="13"/>
      <c r="D98" s="96"/>
      <c r="E98" s="54">
        <f t="shared" si="4"/>
        <v>0</v>
      </c>
      <c r="F98" s="75">
        <f t="shared" si="3"/>
        <v>0</v>
      </c>
      <c r="G98" s="2"/>
    </row>
    <row r="99" spans="2:7" x14ac:dyDescent="0.35">
      <c r="B99" s="13"/>
      <c r="C99" s="13"/>
      <c r="D99" s="96"/>
      <c r="E99" s="54">
        <f t="shared" si="4"/>
        <v>0</v>
      </c>
      <c r="F99" s="75">
        <f t="shared" si="3"/>
        <v>0</v>
      </c>
      <c r="G99" s="2"/>
    </row>
    <row r="100" spans="2:7" x14ac:dyDescent="0.35">
      <c r="B100" s="13"/>
      <c r="C100" s="13"/>
      <c r="D100" s="96"/>
      <c r="E100" s="54">
        <f t="shared" si="4"/>
        <v>0</v>
      </c>
      <c r="F100" s="75">
        <f t="shared" si="3"/>
        <v>0</v>
      </c>
      <c r="G100" s="2"/>
    </row>
    <row r="101" spans="2:7" x14ac:dyDescent="0.35">
      <c r="B101" s="13"/>
      <c r="C101" s="13"/>
      <c r="D101" s="96"/>
      <c r="E101" s="54">
        <f t="shared" si="4"/>
        <v>0</v>
      </c>
      <c r="F101" s="75">
        <f t="shared" si="3"/>
        <v>0</v>
      </c>
      <c r="G101" s="2"/>
    </row>
    <row r="102" spans="2:7" x14ac:dyDescent="0.35">
      <c r="B102" s="13"/>
      <c r="C102" s="13"/>
      <c r="D102" s="96"/>
      <c r="E102" s="54">
        <f t="shared" si="4"/>
        <v>0</v>
      </c>
      <c r="F102" s="75">
        <f t="shared" si="3"/>
        <v>0</v>
      </c>
      <c r="G102" s="2"/>
    </row>
    <row r="103" spans="2:7" x14ac:dyDescent="0.35">
      <c r="B103" s="13"/>
      <c r="C103" s="13"/>
      <c r="D103" s="96"/>
      <c r="E103" s="54">
        <f t="shared" si="4"/>
        <v>0</v>
      </c>
      <c r="F103" s="75">
        <f t="shared" si="3"/>
        <v>0</v>
      </c>
      <c r="G103" s="2"/>
    </row>
    <row r="104" spans="2:7" x14ac:dyDescent="0.35">
      <c r="B104" s="13"/>
      <c r="C104" s="13"/>
      <c r="D104" s="96"/>
      <c r="E104" s="54">
        <f t="shared" si="4"/>
        <v>0</v>
      </c>
      <c r="F104" s="75">
        <f t="shared" ref="F104:F122" si="5">IF(C104="Beca de colaboración",K$8*E104,IF(C104="Otras becas de Investigación",K$9*E104,IF(C104="Organización congreso Internacional",K$10*E104,IF(C104="Organización congreso Nacional",K$11*E104,IF(C104="Asistencia a congresos científicos",K$12*E104,IF(C104="Cursos impartidos relacionados con la investigación",K$13*E104,IF(C104="Cursos recibidos relacionados con la investigación",K$14*E104,0)))))))</f>
        <v>0</v>
      </c>
      <c r="G104" s="2"/>
    </row>
    <row r="105" spans="2:7" x14ac:dyDescent="0.35">
      <c r="B105" s="13"/>
      <c r="C105" s="13"/>
      <c r="D105" s="96"/>
      <c r="E105" s="54">
        <f t="shared" si="4"/>
        <v>0</v>
      </c>
      <c r="F105" s="75">
        <f t="shared" si="5"/>
        <v>0</v>
      </c>
      <c r="G105" s="2"/>
    </row>
    <row r="106" spans="2:7" x14ac:dyDescent="0.35">
      <c r="B106" s="13"/>
      <c r="C106" s="13"/>
      <c r="D106" s="96"/>
      <c r="E106" s="54">
        <f t="shared" si="4"/>
        <v>0</v>
      </c>
      <c r="F106" s="75">
        <f t="shared" si="5"/>
        <v>0</v>
      </c>
      <c r="G106" s="2"/>
    </row>
    <row r="107" spans="2:7" x14ac:dyDescent="0.35">
      <c r="B107" s="13"/>
      <c r="C107" s="13"/>
      <c r="D107" s="96"/>
      <c r="E107" s="54">
        <f t="shared" si="4"/>
        <v>0</v>
      </c>
      <c r="F107" s="75">
        <f t="shared" si="5"/>
        <v>0</v>
      </c>
      <c r="G107" s="2"/>
    </row>
    <row r="108" spans="2:7" x14ac:dyDescent="0.35">
      <c r="B108" s="13"/>
      <c r="C108" s="13"/>
      <c r="D108" s="96"/>
      <c r="E108" s="54">
        <f t="shared" si="4"/>
        <v>0</v>
      </c>
      <c r="F108" s="75">
        <f t="shared" si="5"/>
        <v>0</v>
      </c>
      <c r="G108" s="2"/>
    </row>
    <row r="109" spans="2:7" x14ac:dyDescent="0.35">
      <c r="B109" s="13"/>
      <c r="C109" s="13"/>
      <c r="D109" s="96"/>
      <c r="E109" s="54">
        <f t="shared" si="4"/>
        <v>0</v>
      </c>
      <c r="F109" s="75">
        <f t="shared" si="5"/>
        <v>0</v>
      </c>
      <c r="G109" s="2"/>
    </row>
    <row r="110" spans="2:7" x14ac:dyDescent="0.35">
      <c r="B110" s="13"/>
      <c r="C110" s="13"/>
      <c r="D110" s="96"/>
      <c r="E110" s="54">
        <f t="shared" si="4"/>
        <v>0</v>
      </c>
      <c r="F110" s="75">
        <f t="shared" si="5"/>
        <v>0</v>
      </c>
      <c r="G110" s="2"/>
    </row>
    <row r="111" spans="2:7" x14ac:dyDescent="0.35">
      <c r="B111" s="13"/>
      <c r="C111" s="13"/>
      <c r="D111" s="96"/>
      <c r="E111" s="54">
        <f t="shared" si="4"/>
        <v>0</v>
      </c>
      <c r="F111" s="75">
        <f t="shared" si="5"/>
        <v>0</v>
      </c>
      <c r="G111" s="2"/>
    </row>
    <row r="112" spans="2:7" x14ac:dyDescent="0.35">
      <c r="B112" s="13"/>
      <c r="C112" s="13"/>
      <c r="D112" s="96"/>
      <c r="E112" s="54">
        <f t="shared" si="4"/>
        <v>0</v>
      </c>
      <c r="F112" s="75">
        <f t="shared" si="5"/>
        <v>0</v>
      </c>
      <c r="G112" s="2"/>
    </row>
    <row r="113" spans="2:7" x14ac:dyDescent="0.35">
      <c r="B113" s="13"/>
      <c r="C113" s="13"/>
      <c r="D113" s="96"/>
      <c r="E113" s="54">
        <f t="shared" si="4"/>
        <v>0</v>
      </c>
      <c r="F113" s="75">
        <f t="shared" si="5"/>
        <v>0</v>
      </c>
      <c r="G113" s="2"/>
    </row>
    <row r="114" spans="2:7" x14ac:dyDescent="0.35">
      <c r="B114" s="13"/>
      <c r="C114" s="13"/>
      <c r="D114" s="96"/>
      <c r="E114" s="54">
        <f t="shared" si="4"/>
        <v>0</v>
      </c>
      <c r="F114" s="75">
        <f t="shared" si="5"/>
        <v>0</v>
      </c>
      <c r="G114" s="2"/>
    </row>
    <row r="115" spans="2:7" x14ac:dyDescent="0.35">
      <c r="B115" s="13"/>
      <c r="C115" s="13"/>
      <c r="D115" s="96"/>
      <c r="E115" s="54">
        <f t="shared" si="4"/>
        <v>0</v>
      </c>
      <c r="F115" s="75">
        <f t="shared" si="5"/>
        <v>0</v>
      </c>
      <c r="G115" s="2"/>
    </row>
    <row r="116" spans="2:7" x14ac:dyDescent="0.35">
      <c r="B116" s="13"/>
      <c r="C116" s="13"/>
      <c r="D116" s="96"/>
      <c r="E116" s="54">
        <f t="shared" si="4"/>
        <v>0</v>
      </c>
      <c r="F116" s="75">
        <f t="shared" si="5"/>
        <v>0</v>
      </c>
      <c r="G116" s="2"/>
    </row>
    <row r="117" spans="2:7" x14ac:dyDescent="0.35">
      <c r="B117" s="13"/>
      <c r="C117" s="13"/>
      <c r="D117" s="96"/>
      <c r="E117" s="54">
        <f t="shared" si="4"/>
        <v>0</v>
      </c>
      <c r="F117" s="75">
        <f t="shared" si="5"/>
        <v>0</v>
      </c>
      <c r="G117" s="2"/>
    </row>
    <row r="118" spans="2:7" x14ac:dyDescent="0.35">
      <c r="B118" s="13"/>
      <c r="C118" s="13"/>
      <c r="D118" s="96"/>
      <c r="E118" s="54">
        <f t="shared" si="4"/>
        <v>0</v>
      </c>
      <c r="F118" s="75">
        <f t="shared" si="5"/>
        <v>0</v>
      </c>
      <c r="G118" s="2"/>
    </row>
    <row r="119" spans="2:7" x14ac:dyDescent="0.35">
      <c r="B119" s="13"/>
      <c r="C119" s="13"/>
      <c r="D119" s="96"/>
      <c r="E119" s="54">
        <f t="shared" si="4"/>
        <v>0</v>
      </c>
      <c r="F119" s="75">
        <f t="shared" si="5"/>
        <v>0</v>
      </c>
      <c r="G119" s="2"/>
    </row>
    <row r="120" spans="2:7" x14ac:dyDescent="0.35">
      <c r="B120" s="13"/>
      <c r="C120" s="13"/>
      <c r="D120" s="96"/>
      <c r="E120" s="54">
        <f t="shared" si="4"/>
        <v>0</v>
      </c>
      <c r="F120" s="75">
        <f t="shared" si="5"/>
        <v>0</v>
      </c>
      <c r="G120" s="2"/>
    </row>
    <row r="121" spans="2:7" x14ac:dyDescent="0.35">
      <c r="B121" s="13"/>
      <c r="C121" s="13"/>
      <c r="D121" s="96"/>
      <c r="E121" s="54">
        <f t="shared" si="4"/>
        <v>0</v>
      </c>
      <c r="F121" s="75">
        <f t="shared" si="5"/>
        <v>0</v>
      </c>
      <c r="G121" s="2"/>
    </row>
    <row r="122" spans="2:7" x14ac:dyDescent="0.35">
      <c r="B122" s="13"/>
      <c r="C122" s="13"/>
      <c r="D122" s="96"/>
      <c r="E122" s="54">
        <f t="shared" si="4"/>
        <v>0</v>
      </c>
      <c r="F122" s="75">
        <f t="shared" si="5"/>
        <v>0</v>
      </c>
      <c r="G122" s="2"/>
    </row>
  </sheetData>
  <sheetProtection algorithmName="SHA-512" hashValue="+7TAYGrDBLl284RRKNiVr5I2rNgrbHYsycklL2L2iNE6jTaslHYQQ9o66luhSwhLpxmQaPJ8F80YlJp5uuw+/A==" saltValue="W19Nl7b7vWEHOFXNtBeBMw==" spinCount="100000" sheet="1" objects="1" scenarios="1"/>
  <conditionalFormatting sqref="F8:G122">
    <cfRule type="cellIs" dxfId="3" priority="1" operator="greaterThan">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Hoja1!$D$2:$D$6</xm:f>
          </x14:formula1>
          <xm:sqref>D8:D35</xm:sqref>
        </x14:dataValidation>
        <x14:dataValidation type="list" allowBlank="1" showInputMessage="1" showErrorMessage="1">
          <x14:formula1>
            <xm:f>Hoja1!$O$2:$O$8</xm:f>
          </x14:formula1>
          <xm:sqref>C8:C122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V9"/>
  <sheetViews>
    <sheetView workbookViewId="0">
      <selection activeCell="F15" sqref="F15"/>
    </sheetView>
  </sheetViews>
  <sheetFormatPr baseColWidth="10" defaultColWidth="11.54296875" defaultRowHeight="14.5" x14ac:dyDescent="0.35"/>
  <cols>
    <col min="1" max="1" width="17.54296875" customWidth="1"/>
    <col min="3" max="3" width="14.81640625" customWidth="1"/>
    <col min="4" max="4" width="15.36328125" customWidth="1"/>
    <col min="5" max="5" width="11.54296875" customWidth="1"/>
  </cols>
  <sheetData>
    <row r="1" spans="1:22" s="22" customFormat="1" ht="23.5" x14ac:dyDescent="0.55000000000000004">
      <c r="A1" s="116" t="s">
        <v>189</v>
      </c>
      <c r="B1" s="114"/>
      <c r="C1" s="114"/>
      <c r="D1" s="114"/>
      <c r="E1" s="114"/>
      <c r="F1" s="114"/>
      <c r="G1" s="114"/>
      <c r="H1" s="114"/>
      <c r="I1" s="114"/>
      <c r="J1" s="114"/>
    </row>
    <row r="2" spans="1:22" s="22" customFormat="1" ht="24" thickBot="1" x14ac:dyDescent="0.6">
      <c r="A2" s="108"/>
      <c r="B2" s="137" t="s">
        <v>393</v>
      </c>
      <c r="C2" s="25"/>
      <c r="D2" s="25"/>
      <c r="E2" s="25"/>
      <c r="F2" s="25"/>
      <c r="G2" s="111"/>
      <c r="H2" s="111"/>
      <c r="I2" s="111"/>
      <c r="J2" s="111"/>
    </row>
    <row r="3" spans="1:22" ht="21.5" thickBot="1" x14ac:dyDescent="0.55000000000000004">
      <c r="C3" s="9" t="s">
        <v>211</v>
      </c>
      <c r="E3" s="87"/>
    </row>
    <row r="4" spans="1:22" ht="29" x14ac:dyDescent="0.35">
      <c r="A4" s="130" t="s">
        <v>358</v>
      </c>
    </row>
    <row r="5" spans="1:22" ht="28" x14ac:dyDescent="0.35">
      <c r="B5" s="1" t="s">
        <v>18</v>
      </c>
      <c r="C5" s="145" t="s">
        <v>421</v>
      </c>
      <c r="D5" s="29" t="s">
        <v>79</v>
      </c>
      <c r="V5" s="1"/>
    </row>
    <row r="6" spans="1:22" x14ac:dyDescent="0.35">
      <c r="A6" s="107" t="s">
        <v>352</v>
      </c>
      <c r="B6" t="s">
        <v>191</v>
      </c>
      <c r="C6" s="13"/>
      <c r="D6" s="55">
        <f>IF(AND(E$3="Ninguno",C6="C2"),10,IF(AND(E$3="Ninguno",C6="C1"),7,IF(AND(E$3="Ninguno",C6="B2"),5,IF(AND(E$3="Ninguno",C6="B1"),2,IF(AND(E$3="Ninguno",C6="A2"),1,IF(AND(E$3="Ninguno",C6="A1"),0.5,IF(AND(E$3="C1",C6="C2"),3,0)))))))</f>
        <v>0</v>
      </c>
    </row>
    <row r="7" spans="1:22" x14ac:dyDescent="0.35">
      <c r="A7" s="107" t="s">
        <v>352</v>
      </c>
      <c r="B7" t="s">
        <v>190</v>
      </c>
      <c r="C7" s="13"/>
      <c r="D7" s="55">
        <f>IF(AND(E$3="Ninguno",C7="C2"),10,IF(AND(E$3="Ninguno",C7="C1"),7,IF(AND(E$3="Ninguno",C7="B2"),5,IF(AND(E$3="Ninguno",C7="B1"),2,IF(AND(E$3="Ninguno",C7="A2"),1,IF(AND(E$3="Ninguno",C7="A1"),0.5,IF(AND(E$3="C1",C7="C2"),3,0)))))))</f>
        <v>0</v>
      </c>
    </row>
    <row r="8" spans="1:22" x14ac:dyDescent="0.35">
      <c r="A8" s="107"/>
    </row>
    <row r="9" spans="1:22" x14ac:dyDescent="0.35">
      <c r="A9" s="107"/>
    </row>
  </sheetData>
  <sheetProtection algorithmName="SHA-512" hashValue="ZMIwB1St6/3i7H4QWN0X4QZ3JeZbA9dTHGD2huSC1MF3lWKFEDQv5clwxTLzvjpxTNH/YyWrXPKOint8b/GXuQ==" saltValue="AdYRA31M5E5get3D2NJy6g==" spinCount="100000" sheet="1" objects="1" scenarios="1"/>
  <dataValidations count="1">
    <dataValidation type="list" allowBlank="1" showInputMessage="1" showErrorMessage="1" sqref="C8:C9">
      <formula1>$V$6:$V$11</formula1>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Hoja1!$V$2:$V$8</xm:f>
          </x14:formula1>
          <xm:sqref>E3</xm:sqref>
        </x14:dataValidation>
        <x14:dataValidation type="list" allowBlank="1" showInputMessage="1" showErrorMessage="1">
          <x14:formula1>
            <xm:f>Hoja1!$W$2:$W$7</xm:f>
          </x14:formula1>
          <xm:sqref>C6:C7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R115"/>
  <sheetViews>
    <sheetView zoomScale="90" zoomScaleNormal="90" workbookViewId="0">
      <selection activeCell="D14" sqref="D14"/>
    </sheetView>
  </sheetViews>
  <sheetFormatPr baseColWidth="10" defaultColWidth="11.54296875" defaultRowHeight="14.5" x14ac:dyDescent="0.35"/>
  <cols>
    <col min="1" max="1" width="18.6328125" customWidth="1"/>
    <col min="2" max="2" width="50.81640625" customWidth="1"/>
    <col min="3" max="3" width="41.453125" customWidth="1"/>
    <col min="4" max="4" width="21.81640625" customWidth="1"/>
    <col min="5" max="5" width="0" hidden="1" customWidth="1"/>
    <col min="7" max="7" width="66" hidden="1" customWidth="1"/>
    <col min="8" max="11" width="0" hidden="1" customWidth="1"/>
    <col min="12" max="12" width="23" customWidth="1"/>
    <col min="13" max="13" width="11.54296875" customWidth="1"/>
    <col min="15" max="15" width="8.453125" customWidth="1"/>
    <col min="16" max="16" width="11.453125" hidden="1" customWidth="1"/>
    <col min="17" max="17" width="4.6328125" customWidth="1"/>
    <col min="18" max="18" width="41.453125" customWidth="1"/>
  </cols>
  <sheetData>
    <row r="1" spans="1:18" ht="18.5" x14ac:dyDescent="0.35">
      <c r="B1" s="158" t="s">
        <v>212</v>
      </c>
      <c r="C1" s="158"/>
      <c r="D1" s="86"/>
      <c r="E1" s="159"/>
      <c r="F1" s="159"/>
    </row>
    <row r="2" spans="1:18" x14ac:dyDescent="0.35">
      <c r="B2" s="90" t="s">
        <v>394</v>
      </c>
      <c r="L2" s="1"/>
      <c r="M2" s="16"/>
      <c r="Q2" s="30"/>
      <c r="R2" s="28"/>
    </row>
    <row r="3" spans="1:18" x14ac:dyDescent="0.35">
      <c r="B3" s="90" t="s">
        <v>395</v>
      </c>
      <c r="L3" s="1"/>
      <c r="M3" s="16"/>
      <c r="Q3" s="30"/>
      <c r="R3" s="28"/>
    </row>
    <row r="4" spans="1:18" x14ac:dyDescent="0.35">
      <c r="B4" s="137" t="s">
        <v>397</v>
      </c>
      <c r="L4" s="1"/>
      <c r="M4" s="16"/>
      <c r="Q4" s="30"/>
      <c r="R4" s="28"/>
    </row>
    <row r="5" spans="1:18" x14ac:dyDescent="0.35">
      <c r="B5" s="137" t="s">
        <v>396</v>
      </c>
      <c r="L5" s="1"/>
      <c r="M5" s="16"/>
      <c r="Q5" s="30"/>
      <c r="R5" s="28"/>
    </row>
    <row r="6" spans="1:18" x14ac:dyDescent="0.35">
      <c r="B6" s="137" t="s">
        <v>398</v>
      </c>
      <c r="L6" s="1"/>
      <c r="M6" s="16"/>
      <c r="Q6" s="30"/>
      <c r="R6" s="28"/>
    </row>
    <row r="7" spans="1:18" x14ac:dyDescent="0.35">
      <c r="B7" s="13"/>
      <c r="C7" s="13"/>
      <c r="D7" s="13"/>
      <c r="M7" s="13"/>
      <c r="Q7" s="30"/>
      <c r="R7" s="32"/>
    </row>
    <row r="8" spans="1:18" ht="43" customHeight="1" thickBot="1" x14ac:dyDescent="0.75">
      <c r="A8" s="130" t="s">
        <v>358</v>
      </c>
      <c r="B8" s="93" t="s">
        <v>77</v>
      </c>
      <c r="C8" s="141" t="s">
        <v>413</v>
      </c>
      <c r="D8" s="146" t="s">
        <v>422</v>
      </c>
      <c r="E8" s="33" t="s">
        <v>123</v>
      </c>
      <c r="G8" s="20"/>
      <c r="H8" s="23" t="s">
        <v>27</v>
      </c>
      <c r="J8" s="9" t="s">
        <v>50</v>
      </c>
      <c r="M8" s="13"/>
      <c r="Q8" s="30"/>
      <c r="R8" s="32"/>
    </row>
    <row r="9" spans="1:18" ht="18" thickBot="1" x14ac:dyDescent="0.4">
      <c r="A9" s="107" t="s">
        <v>352</v>
      </c>
      <c r="B9" s="13"/>
      <c r="C9" s="13"/>
      <c r="D9" s="13"/>
      <c r="E9" s="54">
        <f>IF(AND(C9="Lengua extranjera",D9="A1"),J$9,IF(AND(C9="Lengua extranjera",D9="A2"),J$10,IF(AND(C9="Lengua extranjera",D9="B1"),J$11,IF(AND(C9="Lengua extranjera",D9="B2"),J$12,IF(AND(C9="Lengua extranjera",D9="C1"),J$13,IF(AND(C9="Lengua extranjera",D9="C2"),J$14,IF(C9="Comisión de universidad y gestión universitaria",J$15,IF(C9="Participación en Junta de Centro, Comisión de Universidad o Claustro",J$16,IF(C9="Otras comisiones",J$17,IF(C9="Otros méritos no valorados en ningún otro apartado",J$18,0))))))))))</f>
        <v>0</v>
      </c>
      <c r="F9" s="31"/>
      <c r="G9" s="62" t="s">
        <v>213</v>
      </c>
      <c r="H9" s="85" cm="1">
        <f t="array" ref="H9">SUMPRODUCT((E9:E115)*(C9:C115="Lengua extranjera"))</f>
        <v>0</v>
      </c>
      <c r="J9" s="44">
        <v>0.25</v>
      </c>
      <c r="K9" t="s">
        <v>217</v>
      </c>
      <c r="M9" s="13"/>
      <c r="Q9" s="30"/>
    </row>
    <row r="10" spans="1:18" ht="18" thickBot="1" x14ac:dyDescent="0.4">
      <c r="A10" s="107" t="s">
        <v>352</v>
      </c>
      <c r="B10" s="13"/>
      <c r="C10" s="13"/>
      <c r="D10" s="13"/>
      <c r="E10" s="54">
        <f t="shared" ref="E10:E73" si="0">IF(AND(C10="Lengua extranjera",D10="A1"),J$9,IF(AND(C10="Lengua extranjera",D10="A2"),J$10,IF(AND(C10="Lengua extranjera",D10="B1"),J$11,IF(AND(C10="Lengua extranjera",D10="B2"),J$12,IF(AND(C10="Lengua extranjera",D10="C1"),J$13,IF(AND(C10="Lengua extranjera",D10="C2"),J$14,IF(C10="Comisión de universidad y gestión universitaria",J$15,IF(C10="Participación en Junta de Centro, Comisión de Universidad o Claustro",J$16,IF(C10="Otras comisiones",J$17,IF(C10="Otros méritos no valorados en ningún otro apartado",J$18,0))))))))))</f>
        <v>0</v>
      </c>
      <c r="F10" s="31"/>
      <c r="H10" s="67"/>
      <c r="J10" s="44">
        <v>0.5</v>
      </c>
      <c r="K10" t="s">
        <v>218</v>
      </c>
      <c r="M10" s="13"/>
    </row>
    <row r="11" spans="1:18" ht="18" thickBot="1" x14ac:dyDescent="0.4">
      <c r="A11" s="107" t="s">
        <v>352</v>
      </c>
      <c r="B11" s="13"/>
      <c r="C11" s="13"/>
      <c r="D11" s="13"/>
      <c r="E11" s="54">
        <f t="shared" si="0"/>
        <v>0</v>
      </c>
      <c r="F11" s="31"/>
      <c r="H11" s="67"/>
      <c r="J11" s="44">
        <v>1</v>
      </c>
      <c r="K11" t="s">
        <v>219</v>
      </c>
      <c r="M11" s="13"/>
    </row>
    <row r="12" spans="1:18" ht="18" thickBot="1" x14ac:dyDescent="0.4">
      <c r="A12" s="107" t="s">
        <v>352</v>
      </c>
      <c r="B12" s="13"/>
      <c r="C12" s="13"/>
      <c r="D12" s="13"/>
      <c r="E12" s="54">
        <f t="shared" si="0"/>
        <v>0</v>
      </c>
      <c r="F12" s="31"/>
      <c r="H12" s="67"/>
      <c r="J12" s="44">
        <v>2</v>
      </c>
      <c r="K12" t="s">
        <v>220</v>
      </c>
    </row>
    <row r="13" spans="1:18" ht="18" thickBot="1" x14ac:dyDescent="0.4">
      <c r="A13" s="107" t="s">
        <v>352</v>
      </c>
      <c r="B13" s="13"/>
      <c r="C13" s="13"/>
      <c r="D13" s="13"/>
      <c r="E13" s="54">
        <f t="shared" si="0"/>
        <v>0</v>
      </c>
      <c r="F13" s="31"/>
      <c r="G13" s="1"/>
      <c r="H13" s="67"/>
      <c r="J13" s="44">
        <v>3</v>
      </c>
      <c r="K13" t="s">
        <v>221</v>
      </c>
    </row>
    <row r="14" spans="1:18" ht="18" thickBot="1" x14ac:dyDescent="0.4">
      <c r="A14" s="107" t="s">
        <v>352</v>
      </c>
      <c r="B14" s="13"/>
      <c r="C14" s="13"/>
      <c r="D14" s="13"/>
      <c r="E14" s="54">
        <f t="shared" si="0"/>
        <v>0</v>
      </c>
      <c r="F14" s="31"/>
      <c r="G14" s="1"/>
      <c r="H14" s="67"/>
      <c r="J14" s="44">
        <v>4</v>
      </c>
      <c r="K14" t="s">
        <v>222</v>
      </c>
    </row>
    <row r="15" spans="1:18" ht="18" thickBot="1" x14ac:dyDescent="0.4">
      <c r="A15" s="107" t="s">
        <v>352</v>
      </c>
      <c r="B15" s="13"/>
      <c r="C15" s="13"/>
      <c r="D15" s="13"/>
      <c r="E15" s="54">
        <f t="shared" si="0"/>
        <v>0</v>
      </c>
      <c r="F15" s="31"/>
      <c r="G15" s="62" t="s">
        <v>214</v>
      </c>
      <c r="H15" s="85" cm="1">
        <f t="array" ref="H15">SUMPRODUCT((E9:E115)*(C9:C115="Comisión de universidad y gestión universitaria"))</f>
        <v>0</v>
      </c>
      <c r="J15" s="44">
        <v>0.2</v>
      </c>
      <c r="K15" t="s">
        <v>223</v>
      </c>
    </row>
    <row r="16" spans="1:18" ht="18" thickBot="1" x14ac:dyDescent="0.4">
      <c r="A16" s="107" t="s">
        <v>352</v>
      </c>
      <c r="B16" s="13"/>
      <c r="C16" s="13"/>
      <c r="D16" s="13"/>
      <c r="E16" s="54">
        <f t="shared" si="0"/>
        <v>0</v>
      </c>
      <c r="F16" s="31"/>
      <c r="G16" s="42" t="s">
        <v>215</v>
      </c>
      <c r="H16" s="85" cm="1">
        <f t="array" ref="H16">SUMPRODUCT((E9:E115)*(C9:C115="Participación en Junta de Centro, Comisión de Universidad o Claustro"))+SUMPRODUCT((E9:E115)*(C9:C115="Otras comisiones"))</f>
        <v>0</v>
      </c>
      <c r="J16" s="44">
        <v>0.05</v>
      </c>
      <c r="K16" t="s">
        <v>224</v>
      </c>
    </row>
    <row r="17" spans="1:11" ht="18" thickBot="1" x14ac:dyDescent="0.4">
      <c r="A17" s="107" t="s">
        <v>352</v>
      </c>
      <c r="B17" s="13"/>
      <c r="C17" s="13"/>
      <c r="D17" s="13"/>
      <c r="E17" s="54">
        <f t="shared" si="0"/>
        <v>0</v>
      </c>
      <c r="F17" s="31"/>
      <c r="G17" s="42" t="s">
        <v>216</v>
      </c>
      <c r="H17" s="85" cm="1">
        <f t="array" ref="H17">SUMPRODUCT((E9:E115)*(C9:C115="Otros méritos no valorados en ningún otro apartado"))</f>
        <v>0</v>
      </c>
      <c r="J17" s="44">
        <v>0.03</v>
      </c>
      <c r="K17" t="s">
        <v>225</v>
      </c>
    </row>
    <row r="18" spans="1:11" ht="18" thickBot="1" x14ac:dyDescent="0.4">
      <c r="A18" s="107" t="s">
        <v>352</v>
      </c>
      <c r="B18" s="13"/>
      <c r="C18" s="13"/>
      <c r="D18" s="13"/>
      <c r="E18" s="54">
        <f t="shared" si="0"/>
        <v>0</v>
      </c>
      <c r="F18" s="31"/>
      <c r="G18" s="31"/>
      <c r="J18" s="44">
        <v>0.01</v>
      </c>
      <c r="K18" t="s">
        <v>226</v>
      </c>
    </row>
    <row r="19" spans="1:11" x14ac:dyDescent="0.35">
      <c r="A19" s="107" t="s">
        <v>352</v>
      </c>
      <c r="B19" s="13"/>
      <c r="C19" s="13"/>
      <c r="D19" s="13"/>
      <c r="E19" s="54">
        <f t="shared" si="0"/>
        <v>0</v>
      </c>
    </row>
    <row r="20" spans="1:11" x14ac:dyDescent="0.35">
      <c r="A20" s="107" t="s">
        <v>352</v>
      </c>
      <c r="B20" s="13"/>
      <c r="C20" s="13"/>
      <c r="D20" s="13"/>
      <c r="E20" s="54">
        <f t="shared" si="0"/>
        <v>0</v>
      </c>
    </row>
    <row r="21" spans="1:11" x14ac:dyDescent="0.35">
      <c r="A21" s="107" t="s">
        <v>352</v>
      </c>
      <c r="B21" s="13"/>
      <c r="C21" s="13"/>
      <c r="D21" s="13"/>
      <c r="E21" s="54">
        <f t="shared" si="0"/>
        <v>0</v>
      </c>
    </row>
    <row r="22" spans="1:11" x14ac:dyDescent="0.35">
      <c r="A22" s="107" t="s">
        <v>352</v>
      </c>
      <c r="B22" s="13"/>
      <c r="C22" s="13"/>
      <c r="D22" s="13"/>
      <c r="E22" s="54">
        <f t="shared" si="0"/>
        <v>0</v>
      </c>
    </row>
    <row r="23" spans="1:11" x14ac:dyDescent="0.35">
      <c r="A23" s="107" t="s">
        <v>352</v>
      </c>
      <c r="B23" s="13"/>
      <c r="C23" s="13"/>
      <c r="D23" s="13"/>
      <c r="E23" s="54">
        <f t="shared" si="0"/>
        <v>0</v>
      </c>
    </row>
    <row r="24" spans="1:11" x14ac:dyDescent="0.35">
      <c r="A24" s="107" t="s">
        <v>352</v>
      </c>
      <c r="B24" s="13"/>
      <c r="C24" s="13"/>
      <c r="D24" s="13"/>
      <c r="E24" s="54">
        <f t="shared" si="0"/>
        <v>0</v>
      </c>
    </row>
    <row r="25" spans="1:11" x14ac:dyDescent="0.35">
      <c r="A25" s="107" t="s">
        <v>352</v>
      </c>
      <c r="B25" s="13"/>
      <c r="C25" s="13"/>
      <c r="D25" s="13"/>
      <c r="E25" s="54">
        <f t="shared" si="0"/>
        <v>0</v>
      </c>
    </row>
    <row r="26" spans="1:11" x14ac:dyDescent="0.35">
      <c r="A26" s="107" t="s">
        <v>352</v>
      </c>
      <c r="B26" s="13"/>
      <c r="C26" s="13"/>
      <c r="D26" s="13"/>
      <c r="E26" s="54">
        <f t="shared" si="0"/>
        <v>0</v>
      </c>
    </row>
    <row r="27" spans="1:11" x14ac:dyDescent="0.35">
      <c r="A27" s="107" t="s">
        <v>352</v>
      </c>
      <c r="B27" s="13"/>
      <c r="C27" s="13"/>
      <c r="D27" s="13"/>
      <c r="E27" s="54">
        <f t="shared" si="0"/>
        <v>0</v>
      </c>
    </row>
    <row r="28" spans="1:11" x14ac:dyDescent="0.35">
      <c r="A28" s="107" t="s">
        <v>352</v>
      </c>
      <c r="B28" s="13"/>
      <c r="C28" s="13"/>
      <c r="D28" s="13"/>
      <c r="E28" s="54">
        <f t="shared" si="0"/>
        <v>0</v>
      </c>
    </row>
    <row r="29" spans="1:11" x14ac:dyDescent="0.35">
      <c r="A29" s="107" t="s">
        <v>352</v>
      </c>
      <c r="B29" s="13"/>
      <c r="C29" s="13"/>
      <c r="D29" s="13"/>
      <c r="E29" s="54">
        <f t="shared" si="0"/>
        <v>0</v>
      </c>
    </row>
    <row r="30" spans="1:11" x14ac:dyDescent="0.35">
      <c r="A30" s="107" t="s">
        <v>352</v>
      </c>
      <c r="B30" s="13"/>
      <c r="C30" s="13"/>
      <c r="D30" s="13"/>
      <c r="E30" s="54">
        <f t="shared" si="0"/>
        <v>0</v>
      </c>
    </row>
    <row r="31" spans="1:11" x14ac:dyDescent="0.35">
      <c r="A31" s="107" t="s">
        <v>352</v>
      </c>
      <c r="B31" s="13"/>
      <c r="C31" s="13"/>
      <c r="D31" s="13"/>
      <c r="E31" s="54">
        <f t="shared" si="0"/>
        <v>0</v>
      </c>
    </row>
    <row r="32" spans="1:11" x14ac:dyDescent="0.35">
      <c r="A32" s="107" t="s">
        <v>352</v>
      </c>
      <c r="B32" s="13"/>
      <c r="C32" s="13"/>
      <c r="D32" s="13"/>
      <c r="E32" s="54">
        <f t="shared" si="0"/>
        <v>0</v>
      </c>
    </row>
    <row r="33" spans="1:5" x14ac:dyDescent="0.35">
      <c r="A33" s="107" t="s">
        <v>352</v>
      </c>
      <c r="B33" s="13"/>
      <c r="C33" s="13"/>
      <c r="D33" s="13"/>
      <c r="E33" s="54">
        <f t="shared" si="0"/>
        <v>0</v>
      </c>
    </row>
    <row r="34" spans="1:5" x14ac:dyDescent="0.35">
      <c r="A34" s="107" t="s">
        <v>352</v>
      </c>
      <c r="B34" s="13"/>
      <c r="C34" s="13"/>
      <c r="D34" s="13"/>
      <c r="E34" s="54">
        <f t="shared" si="0"/>
        <v>0</v>
      </c>
    </row>
    <row r="35" spans="1:5" x14ac:dyDescent="0.35">
      <c r="A35" s="107" t="s">
        <v>352</v>
      </c>
      <c r="B35" s="13"/>
      <c r="C35" s="13"/>
      <c r="D35" s="13"/>
      <c r="E35" s="54">
        <f t="shared" si="0"/>
        <v>0</v>
      </c>
    </row>
    <row r="36" spans="1:5" x14ac:dyDescent="0.35">
      <c r="A36" s="107" t="s">
        <v>352</v>
      </c>
      <c r="B36" s="13"/>
      <c r="C36" s="13"/>
      <c r="D36" s="13"/>
      <c r="E36" s="54">
        <f t="shared" si="0"/>
        <v>0</v>
      </c>
    </row>
    <row r="37" spans="1:5" x14ac:dyDescent="0.35">
      <c r="A37" s="107" t="s">
        <v>352</v>
      </c>
      <c r="B37" s="13"/>
      <c r="C37" s="13"/>
      <c r="D37" s="13"/>
      <c r="E37" s="54">
        <f t="shared" si="0"/>
        <v>0</v>
      </c>
    </row>
    <row r="38" spans="1:5" x14ac:dyDescent="0.35">
      <c r="A38" s="107" t="s">
        <v>352</v>
      </c>
      <c r="B38" s="13"/>
      <c r="C38" s="13"/>
      <c r="D38" s="13"/>
      <c r="E38" s="54">
        <f t="shared" si="0"/>
        <v>0</v>
      </c>
    </row>
    <row r="39" spans="1:5" x14ac:dyDescent="0.35">
      <c r="A39" s="107" t="s">
        <v>352</v>
      </c>
      <c r="B39" s="13"/>
      <c r="C39" s="13"/>
      <c r="D39" s="13"/>
      <c r="E39" s="54">
        <f t="shared" si="0"/>
        <v>0</v>
      </c>
    </row>
    <row r="40" spans="1:5" x14ac:dyDescent="0.35">
      <c r="A40" s="107" t="s">
        <v>352</v>
      </c>
      <c r="B40" s="13"/>
      <c r="C40" s="13"/>
      <c r="D40" s="13"/>
      <c r="E40" s="54">
        <f t="shared" si="0"/>
        <v>0</v>
      </c>
    </row>
    <row r="41" spans="1:5" x14ac:dyDescent="0.35">
      <c r="A41" s="107" t="s">
        <v>352</v>
      </c>
      <c r="B41" s="13"/>
      <c r="C41" s="13"/>
      <c r="D41" s="13"/>
      <c r="E41" s="54">
        <f t="shared" si="0"/>
        <v>0</v>
      </c>
    </row>
    <row r="42" spans="1:5" x14ac:dyDescent="0.35">
      <c r="A42" s="107" t="s">
        <v>352</v>
      </c>
      <c r="B42" s="13"/>
      <c r="C42" s="13"/>
      <c r="D42" s="13"/>
      <c r="E42" s="54">
        <f t="shared" si="0"/>
        <v>0</v>
      </c>
    </row>
    <row r="43" spans="1:5" x14ac:dyDescent="0.35">
      <c r="A43" s="107" t="s">
        <v>352</v>
      </c>
      <c r="B43" s="13"/>
      <c r="C43" s="13"/>
      <c r="D43" s="13"/>
      <c r="E43" s="54">
        <f t="shared" si="0"/>
        <v>0</v>
      </c>
    </row>
    <row r="44" spans="1:5" x14ac:dyDescent="0.35">
      <c r="A44" s="107" t="s">
        <v>352</v>
      </c>
      <c r="B44" s="13"/>
      <c r="C44" s="13"/>
      <c r="D44" s="13"/>
      <c r="E44" s="54">
        <f t="shared" si="0"/>
        <v>0</v>
      </c>
    </row>
    <row r="45" spans="1:5" x14ac:dyDescent="0.35">
      <c r="A45" s="107" t="s">
        <v>352</v>
      </c>
      <c r="B45" s="13"/>
      <c r="C45" s="13"/>
      <c r="D45" s="13"/>
      <c r="E45" s="54">
        <f t="shared" si="0"/>
        <v>0</v>
      </c>
    </row>
    <row r="46" spans="1:5" x14ac:dyDescent="0.35">
      <c r="A46" s="107" t="s">
        <v>352</v>
      </c>
      <c r="B46" s="13"/>
      <c r="C46" s="13"/>
      <c r="D46" s="13"/>
      <c r="E46" s="54">
        <f t="shared" si="0"/>
        <v>0</v>
      </c>
    </row>
    <row r="47" spans="1:5" x14ac:dyDescent="0.35">
      <c r="A47" s="107" t="s">
        <v>352</v>
      </c>
      <c r="B47" s="13"/>
      <c r="C47" s="13"/>
      <c r="D47" s="13"/>
      <c r="E47" s="54">
        <f t="shared" si="0"/>
        <v>0</v>
      </c>
    </row>
    <row r="48" spans="1:5" x14ac:dyDescent="0.35">
      <c r="A48" s="107" t="s">
        <v>352</v>
      </c>
      <c r="B48" s="13"/>
      <c r="C48" s="13"/>
      <c r="D48" s="13"/>
      <c r="E48" s="54">
        <f t="shared" si="0"/>
        <v>0</v>
      </c>
    </row>
    <row r="49" spans="1:5" x14ac:dyDescent="0.35">
      <c r="A49" s="107" t="s">
        <v>352</v>
      </c>
      <c r="B49" s="13"/>
      <c r="C49" s="13"/>
      <c r="D49" s="13"/>
      <c r="E49" s="54">
        <f t="shared" si="0"/>
        <v>0</v>
      </c>
    </row>
    <row r="50" spans="1:5" x14ac:dyDescent="0.35">
      <c r="A50" s="107" t="s">
        <v>352</v>
      </c>
      <c r="B50" s="13"/>
      <c r="C50" s="13"/>
      <c r="D50" s="13"/>
      <c r="E50" s="54">
        <f t="shared" si="0"/>
        <v>0</v>
      </c>
    </row>
    <row r="51" spans="1:5" x14ac:dyDescent="0.35">
      <c r="A51" s="107" t="s">
        <v>352</v>
      </c>
      <c r="B51" s="13"/>
      <c r="C51" s="13"/>
      <c r="D51" s="13"/>
      <c r="E51" s="54">
        <f t="shared" si="0"/>
        <v>0</v>
      </c>
    </row>
    <row r="52" spans="1:5" x14ac:dyDescent="0.35">
      <c r="A52" s="107" t="s">
        <v>352</v>
      </c>
      <c r="B52" s="13"/>
      <c r="C52" s="13"/>
      <c r="D52" s="13"/>
      <c r="E52" s="54">
        <f t="shared" si="0"/>
        <v>0</v>
      </c>
    </row>
    <row r="53" spans="1:5" x14ac:dyDescent="0.35">
      <c r="A53" s="107" t="s">
        <v>352</v>
      </c>
      <c r="B53" s="13"/>
      <c r="C53" s="13"/>
      <c r="D53" s="13"/>
      <c r="E53" s="54">
        <f t="shared" si="0"/>
        <v>0</v>
      </c>
    </row>
    <row r="54" spans="1:5" x14ac:dyDescent="0.35">
      <c r="A54" s="107" t="s">
        <v>352</v>
      </c>
      <c r="B54" s="13"/>
      <c r="C54" s="13"/>
      <c r="D54" s="13"/>
      <c r="E54" s="54">
        <f t="shared" si="0"/>
        <v>0</v>
      </c>
    </row>
    <row r="55" spans="1:5" x14ac:dyDescent="0.35">
      <c r="B55" s="13"/>
      <c r="C55" s="13"/>
      <c r="D55" s="13"/>
      <c r="E55" s="54">
        <f t="shared" si="0"/>
        <v>0</v>
      </c>
    </row>
    <row r="56" spans="1:5" x14ac:dyDescent="0.35">
      <c r="B56" s="13"/>
      <c r="C56" s="13"/>
      <c r="D56" s="13"/>
      <c r="E56" s="54">
        <f t="shared" si="0"/>
        <v>0</v>
      </c>
    </row>
    <row r="57" spans="1:5" x14ac:dyDescent="0.35">
      <c r="B57" s="13"/>
      <c r="C57" s="13"/>
      <c r="D57" s="13"/>
      <c r="E57" s="54">
        <f t="shared" si="0"/>
        <v>0</v>
      </c>
    </row>
    <row r="58" spans="1:5" x14ac:dyDescent="0.35">
      <c r="B58" s="13"/>
      <c r="C58" s="13"/>
      <c r="D58" s="13"/>
      <c r="E58" s="54">
        <f t="shared" si="0"/>
        <v>0</v>
      </c>
    </row>
    <row r="59" spans="1:5" x14ac:dyDescent="0.35">
      <c r="B59" s="13"/>
      <c r="C59" s="13"/>
      <c r="D59" s="13"/>
      <c r="E59" s="54">
        <f t="shared" si="0"/>
        <v>0</v>
      </c>
    </row>
    <row r="60" spans="1:5" x14ac:dyDescent="0.35">
      <c r="B60" s="13"/>
      <c r="C60" s="13"/>
      <c r="D60" s="13"/>
      <c r="E60" s="54">
        <f t="shared" si="0"/>
        <v>0</v>
      </c>
    </row>
    <row r="61" spans="1:5" x14ac:dyDescent="0.35">
      <c r="B61" s="13"/>
      <c r="C61" s="13"/>
      <c r="D61" s="13"/>
      <c r="E61" s="54">
        <f t="shared" si="0"/>
        <v>0</v>
      </c>
    </row>
    <row r="62" spans="1:5" x14ac:dyDescent="0.35">
      <c r="B62" s="13"/>
      <c r="C62" s="13"/>
      <c r="D62" s="13"/>
      <c r="E62" s="54">
        <f t="shared" si="0"/>
        <v>0</v>
      </c>
    </row>
    <row r="63" spans="1:5" x14ac:dyDescent="0.35">
      <c r="B63" s="13"/>
      <c r="C63" s="13"/>
      <c r="D63" s="13"/>
      <c r="E63" s="54">
        <f t="shared" si="0"/>
        <v>0</v>
      </c>
    </row>
    <row r="64" spans="1:5" x14ac:dyDescent="0.35">
      <c r="B64" s="13"/>
      <c r="C64" s="13"/>
      <c r="D64" s="13"/>
      <c r="E64" s="54">
        <f t="shared" si="0"/>
        <v>0</v>
      </c>
    </row>
    <row r="65" spans="2:5" x14ac:dyDescent="0.35">
      <c r="B65" s="13"/>
      <c r="C65" s="13"/>
      <c r="D65" s="13"/>
      <c r="E65" s="54">
        <f t="shared" si="0"/>
        <v>0</v>
      </c>
    </row>
    <row r="66" spans="2:5" x14ac:dyDescent="0.35">
      <c r="B66" s="13"/>
      <c r="C66" s="13"/>
      <c r="D66" s="13"/>
      <c r="E66" s="54">
        <f t="shared" si="0"/>
        <v>0</v>
      </c>
    </row>
    <row r="67" spans="2:5" x14ac:dyDescent="0.35">
      <c r="B67" s="13"/>
      <c r="C67" s="13"/>
      <c r="D67" s="13"/>
      <c r="E67" s="54">
        <f t="shared" si="0"/>
        <v>0</v>
      </c>
    </row>
    <row r="68" spans="2:5" x14ac:dyDescent="0.35">
      <c r="B68" s="13"/>
      <c r="C68" s="13"/>
      <c r="D68" s="13"/>
      <c r="E68" s="54">
        <f t="shared" si="0"/>
        <v>0</v>
      </c>
    </row>
    <row r="69" spans="2:5" x14ac:dyDescent="0.35">
      <c r="B69" s="13"/>
      <c r="C69" s="13"/>
      <c r="D69" s="13"/>
      <c r="E69" s="54">
        <f t="shared" si="0"/>
        <v>0</v>
      </c>
    </row>
    <row r="70" spans="2:5" x14ac:dyDescent="0.35">
      <c r="B70" s="13"/>
      <c r="C70" s="13"/>
      <c r="D70" s="13"/>
      <c r="E70" s="54">
        <f t="shared" si="0"/>
        <v>0</v>
      </c>
    </row>
    <row r="71" spans="2:5" x14ac:dyDescent="0.35">
      <c r="B71" s="13"/>
      <c r="C71" s="13"/>
      <c r="D71" s="13"/>
      <c r="E71" s="54">
        <f t="shared" si="0"/>
        <v>0</v>
      </c>
    </row>
    <row r="72" spans="2:5" x14ac:dyDescent="0.35">
      <c r="B72" s="13"/>
      <c r="C72" s="13"/>
      <c r="D72" s="13"/>
      <c r="E72" s="54">
        <f t="shared" si="0"/>
        <v>0</v>
      </c>
    </row>
    <row r="73" spans="2:5" x14ac:dyDescent="0.35">
      <c r="B73" s="13"/>
      <c r="C73" s="13"/>
      <c r="D73" s="13"/>
      <c r="E73" s="54">
        <f t="shared" si="0"/>
        <v>0</v>
      </c>
    </row>
    <row r="74" spans="2:5" x14ac:dyDescent="0.35">
      <c r="B74" s="13"/>
      <c r="C74" s="13"/>
      <c r="D74" s="13"/>
      <c r="E74" s="54">
        <f t="shared" ref="E74:E115" si="1">IF(AND(C74="Lengua extranjera",D74="A1"),J$9,IF(AND(C74="Lengua extranjera",D74="A2"),J$10,IF(AND(C74="Lengua extranjera",D74="B1"),J$11,IF(AND(C74="Lengua extranjera",D74="B2"),J$12,IF(AND(C74="Lengua extranjera",D74="C1"),J$13,IF(AND(C74="Lengua extranjera",D74="C2"),J$14,IF(C74="Comisión de universidad y gestión universitaria",J$15,IF(C74="Participación en Junta de Centro, Comisión de Universidad o Claustro",J$16,IF(C74="Otras comisiones",J$17,IF(C74="Otros méritos no valorados en ningún otro apartado",J$18,0))))))))))</f>
        <v>0</v>
      </c>
    </row>
    <row r="75" spans="2:5" x14ac:dyDescent="0.35">
      <c r="B75" s="13"/>
      <c r="C75" s="13"/>
      <c r="D75" s="13"/>
      <c r="E75" s="54">
        <f t="shared" si="1"/>
        <v>0</v>
      </c>
    </row>
    <row r="76" spans="2:5" x14ac:dyDescent="0.35">
      <c r="B76" s="13"/>
      <c r="C76" s="13"/>
      <c r="D76" s="13"/>
      <c r="E76" s="54">
        <f t="shared" si="1"/>
        <v>0</v>
      </c>
    </row>
    <row r="77" spans="2:5" x14ac:dyDescent="0.35">
      <c r="B77" s="13"/>
      <c r="C77" s="13"/>
      <c r="D77" s="13"/>
      <c r="E77" s="54">
        <f t="shared" si="1"/>
        <v>0</v>
      </c>
    </row>
    <row r="78" spans="2:5" x14ac:dyDescent="0.35">
      <c r="B78" s="13"/>
      <c r="C78" s="13"/>
      <c r="D78" s="13"/>
      <c r="E78" s="54">
        <f t="shared" si="1"/>
        <v>0</v>
      </c>
    </row>
    <row r="79" spans="2:5" x14ac:dyDescent="0.35">
      <c r="B79" s="13"/>
      <c r="C79" s="13"/>
      <c r="D79" s="13"/>
      <c r="E79" s="54">
        <f t="shared" si="1"/>
        <v>0</v>
      </c>
    </row>
    <row r="80" spans="2:5" x14ac:dyDescent="0.35">
      <c r="B80" s="13"/>
      <c r="C80" s="13"/>
      <c r="D80" s="13"/>
      <c r="E80" s="54">
        <f t="shared" si="1"/>
        <v>0</v>
      </c>
    </row>
    <row r="81" spans="2:5" x14ac:dyDescent="0.35">
      <c r="B81" s="13"/>
      <c r="C81" s="13"/>
      <c r="D81" s="13"/>
      <c r="E81" s="54">
        <f t="shared" si="1"/>
        <v>0</v>
      </c>
    </row>
    <row r="82" spans="2:5" x14ac:dyDescent="0.35">
      <c r="B82" s="13"/>
      <c r="C82" s="13"/>
      <c r="D82" s="13"/>
      <c r="E82" s="54">
        <f t="shared" si="1"/>
        <v>0</v>
      </c>
    </row>
    <row r="83" spans="2:5" x14ac:dyDescent="0.35">
      <c r="B83" s="13"/>
      <c r="C83" s="13"/>
      <c r="D83" s="13"/>
      <c r="E83" s="54">
        <f t="shared" si="1"/>
        <v>0</v>
      </c>
    </row>
    <row r="84" spans="2:5" x14ac:dyDescent="0.35">
      <c r="B84" s="13"/>
      <c r="C84" s="13"/>
      <c r="D84" s="13"/>
      <c r="E84" s="54">
        <f t="shared" si="1"/>
        <v>0</v>
      </c>
    </row>
    <row r="85" spans="2:5" x14ac:dyDescent="0.35">
      <c r="B85" s="13"/>
      <c r="C85" s="13"/>
      <c r="D85" s="13"/>
      <c r="E85" s="54">
        <f t="shared" si="1"/>
        <v>0</v>
      </c>
    </row>
    <row r="86" spans="2:5" x14ac:dyDescent="0.35">
      <c r="B86" s="13"/>
      <c r="C86" s="13"/>
      <c r="D86" s="13"/>
      <c r="E86" s="54">
        <f t="shared" si="1"/>
        <v>0</v>
      </c>
    </row>
    <row r="87" spans="2:5" x14ac:dyDescent="0.35">
      <c r="B87" s="13"/>
      <c r="C87" s="13"/>
      <c r="D87" s="13"/>
      <c r="E87" s="54">
        <f t="shared" si="1"/>
        <v>0</v>
      </c>
    </row>
    <row r="88" spans="2:5" x14ac:dyDescent="0.35">
      <c r="B88" s="13"/>
      <c r="C88" s="13"/>
      <c r="D88" s="13"/>
      <c r="E88" s="54">
        <f t="shared" si="1"/>
        <v>0</v>
      </c>
    </row>
    <row r="89" spans="2:5" x14ac:dyDescent="0.35">
      <c r="B89" s="13"/>
      <c r="C89" s="13"/>
      <c r="D89" s="13"/>
      <c r="E89" s="54">
        <f t="shared" si="1"/>
        <v>0</v>
      </c>
    </row>
    <row r="90" spans="2:5" x14ac:dyDescent="0.35">
      <c r="B90" s="13"/>
      <c r="C90" s="13"/>
      <c r="D90" s="13"/>
      <c r="E90" s="54">
        <f t="shared" si="1"/>
        <v>0</v>
      </c>
    </row>
    <row r="91" spans="2:5" x14ac:dyDescent="0.35">
      <c r="B91" s="13"/>
      <c r="C91" s="13"/>
      <c r="D91" s="13"/>
      <c r="E91" s="54">
        <f t="shared" si="1"/>
        <v>0</v>
      </c>
    </row>
    <row r="92" spans="2:5" x14ac:dyDescent="0.35">
      <c r="B92" s="13"/>
      <c r="C92" s="13"/>
      <c r="D92" s="13"/>
      <c r="E92" s="54">
        <f t="shared" si="1"/>
        <v>0</v>
      </c>
    </row>
    <row r="93" spans="2:5" x14ac:dyDescent="0.35">
      <c r="B93" s="13"/>
      <c r="C93" s="13"/>
      <c r="D93" s="13"/>
      <c r="E93" s="54">
        <f t="shared" si="1"/>
        <v>0</v>
      </c>
    </row>
    <row r="94" spans="2:5" x14ac:dyDescent="0.35">
      <c r="B94" s="13"/>
      <c r="C94" s="13"/>
      <c r="D94" s="13"/>
      <c r="E94" s="54">
        <f t="shared" si="1"/>
        <v>0</v>
      </c>
    </row>
    <row r="95" spans="2:5" x14ac:dyDescent="0.35">
      <c r="B95" s="13"/>
      <c r="C95" s="13"/>
      <c r="D95" s="13"/>
      <c r="E95" s="54">
        <f t="shared" si="1"/>
        <v>0</v>
      </c>
    </row>
    <row r="96" spans="2:5" x14ac:dyDescent="0.35">
      <c r="B96" s="13"/>
      <c r="C96" s="13"/>
      <c r="D96" s="13"/>
      <c r="E96" s="54">
        <f t="shared" si="1"/>
        <v>0</v>
      </c>
    </row>
    <row r="97" spans="2:5" x14ac:dyDescent="0.35">
      <c r="B97" s="13"/>
      <c r="C97" s="13"/>
      <c r="D97" s="13"/>
      <c r="E97" s="54">
        <f t="shared" si="1"/>
        <v>0</v>
      </c>
    </row>
    <row r="98" spans="2:5" x14ac:dyDescent="0.35">
      <c r="B98" s="13"/>
      <c r="C98" s="13"/>
      <c r="D98" s="13"/>
      <c r="E98" s="54">
        <f t="shared" si="1"/>
        <v>0</v>
      </c>
    </row>
    <row r="99" spans="2:5" x14ac:dyDescent="0.35">
      <c r="B99" s="13"/>
      <c r="C99" s="13"/>
      <c r="D99" s="13"/>
      <c r="E99" s="54">
        <f t="shared" si="1"/>
        <v>0</v>
      </c>
    </row>
    <row r="100" spans="2:5" x14ac:dyDescent="0.35">
      <c r="B100" s="13"/>
      <c r="C100" s="13"/>
      <c r="D100" s="13"/>
      <c r="E100" s="54">
        <f t="shared" si="1"/>
        <v>0</v>
      </c>
    </row>
    <row r="101" spans="2:5" x14ac:dyDescent="0.35">
      <c r="B101" s="13"/>
      <c r="C101" s="13"/>
      <c r="D101" s="13"/>
      <c r="E101" s="54">
        <f t="shared" si="1"/>
        <v>0</v>
      </c>
    </row>
    <row r="102" spans="2:5" x14ac:dyDescent="0.35">
      <c r="B102" s="13"/>
      <c r="C102" s="13"/>
      <c r="D102" s="13"/>
      <c r="E102" s="54">
        <f t="shared" si="1"/>
        <v>0</v>
      </c>
    </row>
    <row r="103" spans="2:5" x14ac:dyDescent="0.35">
      <c r="B103" s="13"/>
      <c r="C103" s="13"/>
      <c r="D103" s="13"/>
      <c r="E103" s="54">
        <f t="shared" si="1"/>
        <v>0</v>
      </c>
    </row>
    <row r="104" spans="2:5" x14ac:dyDescent="0.35">
      <c r="B104" s="13"/>
      <c r="C104" s="13"/>
      <c r="D104" s="13"/>
      <c r="E104" s="54">
        <f t="shared" si="1"/>
        <v>0</v>
      </c>
    </row>
    <row r="105" spans="2:5" x14ac:dyDescent="0.35">
      <c r="B105" s="13"/>
      <c r="C105" s="13"/>
      <c r="D105" s="13"/>
      <c r="E105" s="54">
        <f t="shared" si="1"/>
        <v>0</v>
      </c>
    </row>
    <row r="106" spans="2:5" x14ac:dyDescent="0.35">
      <c r="B106" s="13"/>
      <c r="C106" s="13"/>
      <c r="D106" s="13"/>
      <c r="E106" s="54">
        <f t="shared" si="1"/>
        <v>0</v>
      </c>
    </row>
    <row r="107" spans="2:5" x14ac:dyDescent="0.35">
      <c r="B107" s="13"/>
      <c r="C107" s="13"/>
      <c r="D107" s="13"/>
      <c r="E107" s="54">
        <f t="shared" si="1"/>
        <v>0</v>
      </c>
    </row>
    <row r="108" spans="2:5" x14ac:dyDescent="0.35">
      <c r="B108" s="13"/>
      <c r="C108" s="13"/>
      <c r="D108" s="13"/>
      <c r="E108" s="54">
        <f t="shared" si="1"/>
        <v>0</v>
      </c>
    </row>
    <row r="109" spans="2:5" x14ac:dyDescent="0.35">
      <c r="B109" s="13"/>
      <c r="C109" s="13"/>
      <c r="D109" s="13"/>
      <c r="E109" s="54">
        <f t="shared" si="1"/>
        <v>0</v>
      </c>
    </row>
    <row r="110" spans="2:5" x14ac:dyDescent="0.35">
      <c r="B110" s="13"/>
      <c r="C110" s="13"/>
      <c r="D110" s="13"/>
      <c r="E110" s="54">
        <f t="shared" si="1"/>
        <v>0</v>
      </c>
    </row>
    <row r="111" spans="2:5" x14ac:dyDescent="0.35">
      <c r="B111" s="13"/>
      <c r="C111" s="13"/>
      <c r="D111" s="13"/>
      <c r="E111" s="54">
        <f t="shared" si="1"/>
        <v>0</v>
      </c>
    </row>
    <row r="112" spans="2:5" x14ac:dyDescent="0.35">
      <c r="B112" s="13"/>
      <c r="C112" s="13"/>
      <c r="D112" s="13"/>
      <c r="E112" s="54">
        <f t="shared" si="1"/>
        <v>0</v>
      </c>
    </row>
    <row r="113" spans="2:5" x14ac:dyDescent="0.35">
      <c r="B113" s="13"/>
      <c r="C113" s="13"/>
      <c r="D113" s="13"/>
      <c r="E113" s="54">
        <f t="shared" si="1"/>
        <v>0</v>
      </c>
    </row>
    <row r="114" spans="2:5" x14ac:dyDescent="0.35">
      <c r="B114" s="13"/>
      <c r="C114" s="13"/>
      <c r="D114" s="13"/>
      <c r="E114" s="54">
        <f t="shared" si="1"/>
        <v>0</v>
      </c>
    </row>
    <row r="115" spans="2:5" x14ac:dyDescent="0.35">
      <c r="B115" s="13"/>
      <c r="C115" s="13"/>
      <c r="D115" s="13"/>
      <c r="E115" s="54">
        <f t="shared" si="1"/>
        <v>0</v>
      </c>
    </row>
  </sheetData>
  <sheetProtection algorithmName="SHA-512" hashValue="pUdo6DWtVLm0xngJYNg/pP0eOdL6HO7rHmVlWP6xrcEFkwOJNGjra0M8lovZguT1COm7xlRLbcZrU0Y/FkHLow==" saltValue="8AUotRB96pd+iFudaM6Veg==" spinCount="100000" sheet="1" objects="1" scenarios="1"/>
  <mergeCells count="2">
    <mergeCell ref="B1:C1"/>
    <mergeCell ref="E1:F1"/>
  </mergeCells>
  <conditionalFormatting sqref="E9:E115">
    <cfRule type="cellIs" dxfId="2" priority="1" operator="greaterThan">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Hoja1!$U$2:$U$6</xm:f>
          </x14:formula1>
          <xm:sqref>C9:C115</xm:sqref>
        </x14:dataValidation>
        <x14:dataValidation type="list" allowBlank="1" showInputMessage="1" showErrorMessage="1">
          <x14:formula1>
            <xm:f>Hoja1!$W$2:$W$7</xm:f>
          </x14:formula1>
          <xm:sqref>D9:D115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I108"/>
  <sheetViews>
    <sheetView workbookViewId="0">
      <selection activeCell="I1" sqref="I1:I1048576"/>
    </sheetView>
  </sheetViews>
  <sheetFormatPr baseColWidth="10" defaultColWidth="11.54296875" defaultRowHeight="14.5" x14ac:dyDescent="0.35"/>
  <cols>
    <col min="1" max="1" width="16.54296875" customWidth="1"/>
    <col min="2" max="2" width="25.90625" customWidth="1"/>
    <col min="3" max="3" width="14.453125" customWidth="1"/>
    <col min="4" max="4" width="13.1796875" hidden="1" customWidth="1"/>
    <col min="7" max="7" width="0" hidden="1" customWidth="1"/>
    <col min="9" max="9" width="0" hidden="1" customWidth="1"/>
  </cols>
  <sheetData>
    <row r="1" spans="1:9" ht="18.5" x14ac:dyDescent="0.45">
      <c r="B1" s="25" t="s">
        <v>186</v>
      </c>
      <c r="C1" s="25"/>
      <c r="D1" s="25"/>
    </row>
    <row r="3" spans="1:9" ht="30.5" x14ac:dyDescent="0.5">
      <c r="A3" s="130" t="s">
        <v>385</v>
      </c>
      <c r="B3" s="93" t="s">
        <v>77</v>
      </c>
      <c r="C3" s="141" t="s">
        <v>413</v>
      </c>
      <c r="D3" s="33" t="s">
        <v>123</v>
      </c>
      <c r="G3" s="1" t="s">
        <v>28</v>
      </c>
    </row>
    <row r="4" spans="1:9" ht="18.5" x14ac:dyDescent="0.45">
      <c r="A4" s="107" t="s">
        <v>352</v>
      </c>
      <c r="B4" s="16" t="s">
        <v>187</v>
      </c>
      <c r="C4" s="13"/>
      <c r="D4" s="66">
        <f>IF(C4="Sí",5,0)</f>
        <v>0</v>
      </c>
      <c r="G4" s="79">
        <f>D4</f>
        <v>0</v>
      </c>
      <c r="I4" t="s">
        <v>188</v>
      </c>
    </row>
    <row r="5" spans="1:9" x14ac:dyDescent="0.35">
      <c r="A5" s="107"/>
      <c r="C5" s="13"/>
      <c r="D5" s="2"/>
    </row>
    <row r="6" spans="1:9" x14ac:dyDescent="0.35">
      <c r="A6" s="107"/>
      <c r="C6" s="13"/>
      <c r="D6" s="2"/>
    </row>
    <row r="7" spans="1:9" x14ac:dyDescent="0.35">
      <c r="C7" s="13"/>
      <c r="D7" s="2"/>
    </row>
    <row r="8" spans="1:9" x14ac:dyDescent="0.35">
      <c r="C8" s="13"/>
      <c r="D8" s="2"/>
    </row>
    <row r="9" spans="1:9" x14ac:dyDescent="0.35">
      <c r="C9" s="13"/>
      <c r="D9" s="2"/>
    </row>
    <row r="10" spans="1:9" x14ac:dyDescent="0.35">
      <c r="C10" s="13"/>
      <c r="D10" s="2"/>
    </row>
    <row r="11" spans="1:9" x14ac:dyDescent="0.35">
      <c r="C11" s="13"/>
      <c r="D11" s="2"/>
    </row>
    <row r="12" spans="1:9" x14ac:dyDescent="0.35">
      <c r="C12" s="13"/>
      <c r="D12" s="2"/>
    </row>
    <row r="13" spans="1:9" x14ac:dyDescent="0.35">
      <c r="C13" s="13"/>
      <c r="D13" s="2"/>
    </row>
    <row r="14" spans="1:9" x14ac:dyDescent="0.35">
      <c r="C14" s="13"/>
      <c r="D14" s="2"/>
    </row>
    <row r="15" spans="1:9" x14ac:dyDescent="0.35">
      <c r="C15" s="13"/>
      <c r="D15" s="2"/>
    </row>
    <row r="16" spans="1:9" x14ac:dyDescent="0.35">
      <c r="C16" s="13"/>
      <c r="D16" s="2"/>
    </row>
    <row r="17" spans="3:4" x14ac:dyDescent="0.35">
      <c r="C17" s="13"/>
      <c r="D17" s="2"/>
    </row>
    <row r="18" spans="3:4" x14ac:dyDescent="0.35">
      <c r="C18" s="13"/>
      <c r="D18" s="2"/>
    </row>
    <row r="19" spans="3:4" x14ac:dyDescent="0.35">
      <c r="C19" s="13"/>
      <c r="D19" s="2"/>
    </row>
    <row r="20" spans="3:4" x14ac:dyDescent="0.35">
      <c r="C20" s="13"/>
      <c r="D20" s="2"/>
    </row>
    <row r="21" spans="3:4" x14ac:dyDescent="0.35">
      <c r="C21" s="13"/>
      <c r="D21" s="2"/>
    </row>
    <row r="22" spans="3:4" x14ac:dyDescent="0.35">
      <c r="C22" s="13"/>
      <c r="D22" s="2"/>
    </row>
    <row r="23" spans="3:4" x14ac:dyDescent="0.35">
      <c r="C23" s="13"/>
      <c r="D23" s="2"/>
    </row>
    <row r="24" spans="3:4" x14ac:dyDescent="0.35">
      <c r="C24" s="13"/>
      <c r="D24" s="2"/>
    </row>
    <row r="25" spans="3:4" x14ac:dyDescent="0.35">
      <c r="C25" s="13"/>
      <c r="D25" s="2"/>
    </row>
    <row r="26" spans="3:4" x14ac:dyDescent="0.35">
      <c r="C26" s="13"/>
      <c r="D26" s="2"/>
    </row>
    <row r="27" spans="3:4" x14ac:dyDescent="0.35">
      <c r="C27" s="13"/>
      <c r="D27" s="2"/>
    </row>
    <row r="28" spans="3:4" x14ac:dyDescent="0.35">
      <c r="C28" s="13"/>
      <c r="D28" s="2"/>
    </row>
    <row r="29" spans="3:4" x14ac:dyDescent="0.35">
      <c r="C29" s="13"/>
      <c r="D29" s="2"/>
    </row>
    <row r="30" spans="3:4" x14ac:dyDescent="0.35">
      <c r="C30" s="13"/>
      <c r="D30" s="2"/>
    </row>
    <row r="31" spans="3:4" x14ac:dyDescent="0.35">
      <c r="C31" s="13"/>
      <c r="D31" s="2"/>
    </row>
    <row r="32" spans="3:4" x14ac:dyDescent="0.35">
      <c r="C32" s="13"/>
      <c r="D32" s="2"/>
    </row>
    <row r="33" spans="3:4" x14ac:dyDescent="0.35">
      <c r="C33" s="13"/>
      <c r="D33" s="2"/>
    </row>
    <row r="34" spans="3:4" x14ac:dyDescent="0.35">
      <c r="C34" s="13"/>
      <c r="D34" s="2"/>
    </row>
    <row r="35" spans="3:4" x14ac:dyDescent="0.35">
      <c r="C35" s="13"/>
      <c r="D35" s="2"/>
    </row>
    <row r="36" spans="3:4" x14ac:dyDescent="0.35">
      <c r="C36" s="13"/>
      <c r="D36" s="2"/>
    </row>
    <row r="37" spans="3:4" x14ac:dyDescent="0.35">
      <c r="C37" s="13"/>
      <c r="D37" s="2"/>
    </row>
    <row r="38" spans="3:4" x14ac:dyDescent="0.35">
      <c r="C38" s="13"/>
      <c r="D38" s="2"/>
    </row>
    <row r="39" spans="3:4" x14ac:dyDescent="0.35">
      <c r="C39" s="13"/>
      <c r="D39" s="2"/>
    </row>
    <row r="40" spans="3:4" x14ac:dyDescent="0.35">
      <c r="C40" s="13"/>
      <c r="D40" s="2"/>
    </row>
    <row r="41" spans="3:4" x14ac:dyDescent="0.35">
      <c r="C41" s="13"/>
      <c r="D41" s="2"/>
    </row>
    <row r="42" spans="3:4" x14ac:dyDescent="0.35">
      <c r="C42" s="13"/>
      <c r="D42" s="2"/>
    </row>
    <row r="43" spans="3:4" x14ac:dyDescent="0.35">
      <c r="C43" s="13"/>
      <c r="D43" s="2"/>
    </row>
    <row r="44" spans="3:4" x14ac:dyDescent="0.35">
      <c r="C44" s="13"/>
      <c r="D44" s="2"/>
    </row>
    <row r="45" spans="3:4" x14ac:dyDescent="0.35">
      <c r="C45" s="13"/>
      <c r="D45" s="2"/>
    </row>
    <row r="46" spans="3:4" x14ac:dyDescent="0.35">
      <c r="C46" s="13"/>
      <c r="D46" s="2"/>
    </row>
    <row r="47" spans="3:4" x14ac:dyDescent="0.35">
      <c r="C47" s="13"/>
      <c r="D47" s="2"/>
    </row>
    <row r="48" spans="3:4" x14ac:dyDescent="0.35">
      <c r="C48" s="13"/>
      <c r="D48" s="2"/>
    </row>
    <row r="49" spans="3:4" x14ac:dyDescent="0.35">
      <c r="C49" s="13"/>
      <c r="D49" s="2"/>
    </row>
    <row r="50" spans="3:4" x14ac:dyDescent="0.35">
      <c r="C50" s="13"/>
      <c r="D50" s="2"/>
    </row>
    <row r="51" spans="3:4" x14ac:dyDescent="0.35">
      <c r="C51" s="13"/>
      <c r="D51" s="2"/>
    </row>
    <row r="52" spans="3:4" x14ac:dyDescent="0.35">
      <c r="C52" s="13"/>
      <c r="D52" s="2"/>
    </row>
    <row r="53" spans="3:4" x14ac:dyDescent="0.35">
      <c r="C53" s="13"/>
      <c r="D53" s="2"/>
    </row>
    <row r="54" spans="3:4" x14ac:dyDescent="0.35">
      <c r="C54" s="13"/>
      <c r="D54" s="2"/>
    </row>
    <row r="55" spans="3:4" x14ac:dyDescent="0.35">
      <c r="C55" s="13"/>
      <c r="D55" s="2"/>
    </row>
    <row r="56" spans="3:4" x14ac:dyDescent="0.35">
      <c r="C56" s="13"/>
      <c r="D56" s="2"/>
    </row>
    <row r="57" spans="3:4" x14ac:dyDescent="0.35">
      <c r="C57" s="13"/>
      <c r="D57" s="2"/>
    </row>
    <row r="58" spans="3:4" x14ac:dyDescent="0.35">
      <c r="C58" s="13"/>
      <c r="D58" s="2"/>
    </row>
    <row r="59" spans="3:4" x14ac:dyDescent="0.35">
      <c r="C59" s="13"/>
      <c r="D59" s="2"/>
    </row>
    <row r="60" spans="3:4" x14ac:dyDescent="0.35">
      <c r="C60" s="13"/>
      <c r="D60" s="2"/>
    </row>
    <row r="61" spans="3:4" x14ac:dyDescent="0.35">
      <c r="C61" s="13"/>
      <c r="D61" s="2"/>
    </row>
    <row r="62" spans="3:4" x14ac:dyDescent="0.35">
      <c r="C62" s="13"/>
      <c r="D62" s="2"/>
    </row>
    <row r="63" spans="3:4" x14ac:dyDescent="0.35">
      <c r="C63" s="13"/>
      <c r="D63" s="2"/>
    </row>
    <row r="64" spans="3:4" x14ac:dyDescent="0.35">
      <c r="C64" s="13"/>
      <c r="D64" s="2"/>
    </row>
    <row r="65" spans="3:4" x14ac:dyDescent="0.35">
      <c r="C65" s="13"/>
      <c r="D65" s="2"/>
    </row>
    <row r="66" spans="3:4" x14ac:dyDescent="0.35">
      <c r="C66" s="13"/>
      <c r="D66" s="2"/>
    </row>
    <row r="67" spans="3:4" x14ac:dyDescent="0.35">
      <c r="C67" s="13"/>
      <c r="D67" s="2"/>
    </row>
    <row r="68" spans="3:4" x14ac:dyDescent="0.35">
      <c r="C68" s="13"/>
      <c r="D68" s="2"/>
    </row>
    <row r="69" spans="3:4" x14ac:dyDescent="0.35">
      <c r="C69" s="13"/>
      <c r="D69" s="2"/>
    </row>
    <row r="70" spans="3:4" x14ac:dyDescent="0.35">
      <c r="C70" s="13"/>
      <c r="D70" s="2"/>
    </row>
    <row r="71" spans="3:4" x14ac:dyDescent="0.35">
      <c r="C71" s="13"/>
      <c r="D71" s="2"/>
    </row>
    <row r="72" spans="3:4" x14ac:dyDescent="0.35">
      <c r="C72" s="13"/>
      <c r="D72" s="2"/>
    </row>
    <row r="73" spans="3:4" x14ac:dyDescent="0.35">
      <c r="C73" s="13"/>
      <c r="D73" s="2"/>
    </row>
    <row r="74" spans="3:4" x14ac:dyDescent="0.35">
      <c r="C74" s="13"/>
      <c r="D74" s="2"/>
    </row>
    <row r="75" spans="3:4" x14ac:dyDescent="0.35">
      <c r="C75" s="13"/>
      <c r="D75" s="2"/>
    </row>
    <row r="76" spans="3:4" x14ac:dyDescent="0.35">
      <c r="C76" s="13"/>
      <c r="D76" s="2"/>
    </row>
    <row r="77" spans="3:4" x14ac:dyDescent="0.35">
      <c r="C77" s="13"/>
      <c r="D77" s="2"/>
    </row>
    <row r="78" spans="3:4" x14ac:dyDescent="0.35">
      <c r="C78" s="13"/>
      <c r="D78" s="2"/>
    </row>
    <row r="79" spans="3:4" x14ac:dyDescent="0.35">
      <c r="C79" s="13"/>
      <c r="D79" s="2"/>
    </row>
    <row r="80" spans="3:4" x14ac:dyDescent="0.35">
      <c r="C80" s="13"/>
      <c r="D80" s="2"/>
    </row>
    <row r="81" spans="3:4" x14ac:dyDescent="0.35">
      <c r="C81" s="13"/>
      <c r="D81" s="2"/>
    </row>
    <row r="82" spans="3:4" x14ac:dyDescent="0.35">
      <c r="C82" s="13"/>
      <c r="D82" s="2"/>
    </row>
    <row r="83" spans="3:4" x14ac:dyDescent="0.35">
      <c r="C83" s="13"/>
      <c r="D83" s="2"/>
    </row>
    <row r="84" spans="3:4" x14ac:dyDescent="0.35">
      <c r="C84" s="13"/>
      <c r="D84" s="2"/>
    </row>
    <row r="85" spans="3:4" x14ac:dyDescent="0.35">
      <c r="C85" s="13"/>
      <c r="D85" s="2"/>
    </row>
    <row r="86" spans="3:4" x14ac:dyDescent="0.35">
      <c r="C86" s="13"/>
      <c r="D86" s="2"/>
    </row>
    <row r="87" spans="3:4" x14ac:dyDescent="0.35">
      <c r="C87" s="13"/>
      <c r="D87" s="2"/>
    </row>
    <row r="88" spans="3:4" x14ac:dyDescent="0.35">
      <c r="C88" s="13"/>
      <c r="D88" s="2"/>
    </row>
    <row r="89" spans="3:4" x14ac:dyDescent="0.35">
      <c r="C89" s="13"/>
      <c r="D89" s="2"/>
    </row>
    <row r="90" spans="3:4" x14ac:dyDescent="0.35">
      <c r="C90" s="13"/>
      <c r="D90" s="2"/>
    </row>
    <row r="91" spans="3:4" x14ac:dyDescent="0.35">
      <c r="C91" s="13"/>
      <c r="D91" s="2"/>
    </row>
    <row r="92" spans="3:4" x14ac:dyDescent="0.35">
      <c r="C92" s="13"/>
      <c r="D92" s="2"/>
    </row>
    <row r="93" spans="3:4" x14ac:dyDescent="0.35">
      <c r="C93" s="13"/>
      <c r="D93" s="2"/>
    </row>
    <row r="94" spans="3:4" x14ac:dyDescent="0.35">
      <c r="C94" s="13"/>
      <c r="D94" s="2"/>
    </row>
    <row r="95" spans="3:4" x14ac:dyDescent="0.35">
      <c r="C95" s="13"/>
      <c r="D95" s="2"/>
    </row>
    <row r="96" spans="3:4" x14ac:dyDescent="0.35">
      <c r="C96" s="13"/>
      <c r="D96" s="2"/>
    </row>
    <row r="97" spans="3:4" x14ac:dyDescent="0.35">
      <c r="C97" s="13"/>
      <c r="D97" s="2"/>
    </row>
    <row r="98" spans="3:4" x14ac:dyDescent="0.35">
      <c r="C98" s="13"/>
      <c r="D98" s="2"/>
    </row>
    <row r="99" spans="3:4" x14ac:dyDescent="0.35">
      <c r="C99" s="13"/>
      <c r="D99" s="2"/>
    </row>
    <row r="100" spans="3:4" x14ac:dyDescent="0.35">
      <c r="C100" s="13"/>
      <c r="D100" s="2"/>
    </row>
    <row r="101" spans="3:4" x14ac:dyDescent="0.35">
      <c r="C101" s="13"/>
      <c r="D101" s="2"/>
    </row>
    <row r="102" spans="3:4" x14ac:dyDescent="0.35">
      <c r="C102" s="13"/>
      <c r="D102" s="2"/>
    </row>
    <row r="103" spans="3:4" x14ac:dyDescent="0.35">
      <c r="C103" s="13"/>
      <c r="D103" s="2"/>
    </row>
    <row r="104" spans="3:4" x14ac:dyDescent="0.35">
      <c r="C104" s="13"/>
      <c r="D104" s="2"/>
    </row>
    <row r="105" spans="3:4" x14ac:dyDescent="0.35">
      <c r="C105" s="13"/>
      <c r="D105" s="2"/>
    </row>
    <row r="106" spans="3:4" x14ac:dyDescent="0.35">
      <c r="C106" s="13"/>
      <c r="D106" s="2"/>
    </row>
    <row r="107" spans="3:4" x14ac:dyDescent="0.35">
      <c r="C107" s="13"/>
      <c r="D107" s="2"/>
    </row>
    <row r="108" spans="3:4" x14ac:dyDescent="0.35">
      <c r="C108" s="13"/>
      <c r="D108" s="2"/>
    </row>
  </sheetData>
  <sheetProtection algorithmName="SHA-512" hashValue="ysCGUQWnaLd4uUv89kO/jvUJRf1Eh5VgGCjtfdwiU58KQm1o+dHih4+agKAGp1N69/HeulvHqqhWvDNl+O+/OA==" saltValue="VmpwMK00SU3pj8HgIFZxkg==" spinCount="100000" sheet="1" objects="1" scenarios="1"/>
  <conditionalFormatting sqref="D4:D108">
    <cfRule type="cellIs" dxfId="1" priority="1" operator="greaterThan">
      <formula>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Hoja1!$X$2:$X$4</xm:f>
          </x14:formula1>
          <xm:sqref>C5:C108</xm:sqref>
        </x14:dataValidation>
        <x14:dataValidation type="list" allowBlank="1" showInputMessage="1" showErrorMessage="1">
          <x14:formula1>
            <xm:f>Hoja1!$A$2:$A$3</xm:f>
          </x14:formula1>
          <xm:sqref>C4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O123"/>
  <sheetViews>
    <sheetView tabSelected="1" workbookViewId="0">
      <selection activeCell="B58" sqref="B58"/>
    </sheetView>
  </sheetViews>
  <sheetFormatPr baseColWidth="10" defaultColWidth="11.54296875" defaultRowHeight="14.5" x14ac:dyDescent="0.35"/>
  <cols>
    <col min="1" max="1" width="17.1796875" customWidth="1"/>
    <col min="2" max="2" width="57.90625" customWidth="1"/>
    <col min="3" max="3" width="26.453125" customWidth="1"/>
    <col min="4" max="4" width="16.6328125" customWidth="1"/>
    <col min="5" max="5" width="15.08984375" customWidth="1"/>
    <col min="6" max="6" width="18.81640625" hidden="1" customWidth="1"/>
    <col min="7" max="8" width="0" hidden="1" customWidth="1"/>
    <col min="9" max="9" width="72.453125" hidden="1" customWidth="1"/>
    <col min="10" max="10" width="9.90625" hidden="1" customWidth="1"/>
    <col min="11" max="11" width="11.54296875" hidden="1" customWidth="1"/>
    <col min="12" max="12" width="9.6328125" hidden="1" customWidth="1"/>
    <col min="13" max="13" width="0" hidden="1" customWidth="1"/>
    <col min="14" max="14" width="46.08984375" customWidth="1"/>
    <col min="15" max="16" width="11.54296875" customWidth="1"/>
  </cols>
  <sheetData>
    <row r="1" spans="1:15" ht="25.5" customHeight="1" x14ac:dyDescent="0.35">
      <c r="A1" s="160" t="s">
        <v>399</v>
      </c>
      <c r="B1" s="152"/>
      <c r="C1" s="152"/>
      <c r="D1" s="80"/>
      <c r="E1" s="80"/>
      <c r="F1" s="80"/>
    </row>
    <row r="2" spans="1:15" ht="20.5" customHeight="1" x14ac:dyDescent="0.35">
      <c r="A2" s="138"/>
      <c r="B2" s="161" t="s">
        <v>400</v>
      </c>
      <c r="C2" s="162"/>
      <c r="D2" s="162"/>
      <c r="E2" s="80"/>
      <c r="F2" s="80"/>
    </row>
    <row r="3" spans="1:15" ht="15.75" customHeight="1" x14ac:dyDescent="0.35">
      <c r="A3" s="138"/>
      <c r="B3" s="162"/>
      <c r="C3" s="162"/>
      <c r="D3" s="162"/>
      <c r="E3" s="80"/>
      <c r="F3" s="80"/>
    </row>
    <row r="4" spans="1:15" ht="15.75" customHeight="1" x14ac:dyDescent="0.35">
      <c r="A4" s="138"/>
      <c r="B4" s="162"/>
      <c r="C4" s="162"/>
      <c r="D4" s="162"/>
      <c r="E4" s="80"/>
      <c r="F4" s="80"/>
    </row>
    <row r="5" spans="1:15" ht="15.75" customHeight="1" x14ac:dyDescent="0.35">
      <c r="A5" s="138"/>
      <c r="B5" s="162"/>
      <c r="C5" s="162"/>
      <c r="D5" s="162"/>
      <c r="E5" s="80"/>
      <c r="F5" s="80"/>
    </row>
    <row r="6" spans="1:15" ht="36" customHeight="1" x14ac:dyDescent="0.35">
      <c r="A6" s="138"/>
      <c r="B6" s="162"/>
      <c r="C6" s="162"/>
      <c r="D6" s="162"/>
      <c r="E6" s="80"/>
      <c r="F6" s="80"/>
    </row>
    <row r="7" spans="1:15" x14ac:dyDescent="0.35">
      <c r="B7" s="13"/>
      <c r="C7" s="14"/>
      <c r="D7" s="13"/>
      <c r="E7" s="13"/>
      <c r="F7" s="13"/>
      <c r="O7" s="13"/>
    </row>
    <row r="8" spans="1:15" ht="47.5" thickBot="1" x14ac:dyDescent="0.75">
      <c r="A8" s="130" t="s">
        <v>385</v>
      </c>
      <c r="B8" s="93" t="s">
        <v>77</v>
      </c>
      <c r="C8" s="141" t="s">
        <v>413</v>
      </c>
      <c r="D8" s="41" t="s">
        <v>174</v>
      </c>
      <c r="E8" s="41" t="s">
        <v>175</v>
      </c>
      <c r="F8" s="3" t="s">
        <v>176</v>
      </c>
      <c r="G8" s="39" t="s">
        <v>123</v>
      </c>
      <c r="I8" s="20"/>
      <c r="J8" s="84" t="s">
        <v>182</v>
      </c>
      <c r="L8" s="9" t="s">
        <v>50</v>
      </c>
      <c r="M8" s="9" t="s">
        <v>14</v>
      </c>
      <c r="O8" s="13"/>
    </row>
    <row r="9" spans="1:15" ht="111.5" customHeight="1" thickBot="1" x14ac:dyDescent="0.4">
      <c r="A9" s="107" t="s">
        <v>352</v>
      </c>
      <c r="B9" s="13"/>
      <c r="C9" s="13"/>
      <c r="D9" s="34"/>
      <c r="E9" s="34"/>
      <c r="F9" s="58">
        <f>_xlfn.DAYS(E9,D9)/7</f>
        <v>0</v>
      </c>
      <c r="G9" s="54">
        <f>IF(C9="Permisos",L$9*F9,IF(C9="Discapacidad hasta 64%",L$10,IF(C9="Discapacidad &gt;64%",L$11,0)))</f>
        <v>0</v>
      </c>
      <c r="H9" s="31"/>
      <c r="I9" s="81" t="s">
        <v>185</v>
      </c>
      <c r="J9" s="85">
        <f>SUM(G9:G23)</f>
        <v>0</v>
      </c>
      <c r="L9" s="44">
        <v>0.05</v>
      </c>
      <c r="M9" t="s">
        <v>179</v>
      </c>
      <c r="O9" s="13"/>
    </row>
    <row r="10" spans="1:15" ht="18" thickBot="1" x14ac:dyDescent="0.4">
      <c r="A10" s="107" t="s">
        <v>352</v>
      </c>
      <c r="B10" s="13"/>
      <c r="C10" s="13"/>
      <c r="D10" s="34"/>
      <c r="E10" s="34"/>
      <c r="F10" s="58">
        <f t="shared" ref="F10:F23" si="0">_xlfn.DAYS(E10,D10)/7</f>
        <v>0</v>
      </c>
      <c r="G10" s="54">
        <f t="shared" ref="G10:G23" si="1">IF(C10="Permisos",L$9*F10,IF(C10="Discapacidad hasta 64%",L$10,IF(C10="Discapacidad &gt;64%",L$11,0)))</f>
        <v>0</v>
      </c>
      <c r="H10" s="31"/>
      <c r="I10" s="1" t="s">
        <v>183</v>
      </c>
      <c r="J10" s="73"/>
      <c r="L10" s="44">
        <v>1</v>
      </c>
      <c r="M10" t="s">
        <v>180</v>
      </c>
      <c r="O10" s="13"/>
    </row>
    <row r="11" spans="1:15" ht="18" thickBot="1" x14ac:dyDescent="0.4">
      <c r="A11" s="107" t="s">
        <v>352</v>
      </c>
      <c r="B11" s="13"/>
      <c r="C11" s="13"/>
      <c r="D11" s="34"/>
      <c r="E11" s="34"/>
      <c r="F11" s="58">
        <f t="shared" si="0"/>
        <v>0</v>
      </c>
      <c r="G11" s="54">
        <f t="shared" si="1"/>
        <v>0</v>
      </c>
      <c r="H11" s="31"/>
      <c r="I11" s="1" t="s">
        <v>184</v>
      </c>
      <c r="J11" s="73"/>
      <c r="L11" s="44">
        <v>2</v>
      </c>
      <c r="M11" t="s">
        <v>181</v>
      </c>
      <c r="O11" s="13"/>
    </row>
    <row r="12" spans="1:15" ht="17.5" x14ac:dyDescent="0.35">
      <c r="A12" s="107" t="s">
        <v>352</v>
      </c>
      <c r="B12" s="13"/>
      <c r="C12" s="13"/>
      <c r="D12" s="34"/>
      <c r="E12" s="34"/>
      <c r="F12" s="58">
        <f t="shared" si="0"/>
        <v>0</v>
      </c>
      <c r="G12" s="54">
        <f t="shared" si="1"/>
        <v>0</v>
      </c>
      <c r="H12" s="31"/>
      <c r="I12" s="1"/>
      <c r="J12" s="73"/>
      <c r="L12" s="13"/>
    </row>
    <row r="13" spans="1:15" ht="17.5" x14ac:dyDescent="0.35">
      <c r="A13" s="107" t="s">
        <v>352</v>
      </c>
      <c r="B13" s="13"/>
      <c r="C13" s="13"/>
      <c r="D13" s="34"/>
      <c r="E13" s="34"/>
      <c r="F13" s="58">
        <f t="shared" si="0"/>
        <v>0</v>
      </c>
      <c r="G13" s="54">
        <f t="shared" si="1"/>
        <v>0</v>
      </c>
      <c r="H13" s="31"/>
      <c r="I13" s="1"/>
      <c r="J13" s="73"/>
      <c r="L13" s="13"/>
    </row>
    <row r="14" spans="1:15" ht="17.5" x14ac:dyDescent="0.35">
      <c r="A14" s="107" t="s">
        <v>352</v>
      </c>
      <c r="B14" s="13"/>
      <c r="C14" s="13"/>
      <c r="D14" s="34"/>
      <c r="E14" s="34"/>
      <c r="F14" s="58">
        <f t="shared" si="0"/>
        <v>0</v>
      </c>
      <c r="G14" s="54">
        <f t="shared" si="1"/>
        <v>0</v>
      </c>
      <c r="H14" s="31"/>
      <c r="I14" s="1"/>
      <c r="J14" s="73"/>
      <c r="L14" s="13"/>
    </row>
    <row r="15" spans="1:15" ht="17.5" x14ac:dyDescent="0.35">
      <c r="A15" s="107" t="s">
        <v>352</v>
      </c>
      <c r="B15" s="13"/>
      <c r="C15" s="13"/>
      <c r="D15" s="34"/>
      <c r="E15" s="34"/>
      <c r="F15" s="58">
        <f t="shared" si="0"/>
        <v>0</v>
      </c>
      <c r="G15" s="54">
        <f t="shared" si="1"/>
        <v>0</v>
      </c>
      <c r="H15" s="31"/>
      <c r="I15" s="1"/>
      <c r="J15" s="73"/>
      <c r="L15" s="13"/>
    </row>
    <row r="16" spans="1:15" ht="17.5" x14ac:dyDescent="0.35">
      <c r="B16" s="13"/>
      <c r="C16" s="13"/>
      <c r="D16" s="34"/>
      <c r="E16" s="34"/>
      <c r="F16" s="58">
        <f t="shared" si="0"/>
        <v>0</v>
      </c>
      <c r="G16" s="54">
        <f t="shared" si="1"/>
        <v>0</v>
      </c>
      <c r="H16" s="31"/>
      <c r="I16" s="1"/>
      <c r="J16" s="73"/>
      <c r="L16" s="13"/>
    </row>
    <row r="17" spans="2:9" ht="17.5" x14ac:dyDescent="0.35">
      <c r="B17" s="13"/>
      <c r="C17" s="13"/>
      <c r="D17" s="34"/>
      <c r="E17" s="34"/>
      <c r="F17" s="58">
        <f t="shared" si="0"/>
        <v>0</v>
      </c>
      <c r="G17" s="54">
        <f t="shared" si="1"/>
        <v>0</v>
      </c>
      <c r="H17" s="31"/>
      <c r="I17" s="31"/>
    </row>
    <row r="18" spans="2:9" ht="17.5" x14ac:dyDescent="0.35">
      <c r="B18" s="13"/>
      <c r="C18" s="13"/>
      <c r="D18" s="34"/>
      <c r="E18" s="34"/>
      <c r="F18" s="58">
        <f t="shared" si="0"/>
        <v>0</v>
      </c>
      <c r="G18" s="54">
        <f t="shared" si="1"/>
        <v>0</v>
      </c>
      <c r="H18" s="31"/>
      <c r="I18" s="31"/>
    </row>
    <row r="19" spans="2:9" x14ac:dyDescent="0.35">
      <c r="B19" s="13"/>
      <c r="C19" s="13"/>
      <c r="D19" s="34"/>
      <c r="E19" s="34"/>
      <c r="F19" s="58">
        <f t="shared" si="0"/>
        <v>0</v>
      </c>
      <c r="G19" s="54">
        <f t="shared" si="1"/>
        <v>0</v>
      </c>
    </row>
    <row r="20" spans="2:9" x14ac:dyDescent="0.35">
      <c r="B20" s="13"/>
      <c r="C20" s="13"/>
      <c r="D20" s="34"/>
      <c r="E20" s="34"/>
      <c r="F20" s="58">
        <f t="shared" si="0"/>
        <v>0</v>
      </c>
      <c r="G20" s="54">
        <f t="shared" si="1"/>
        <v>0</v>
      </c>
    </row>
    <row r="21" spans="2:9" x14ac:dyDescent="0.35">
      <c r="B21" s="13"/>
      <c r="C21" s="13"/>
      <c r="D21" s="34"/>
      <c r="E21" s="34"/>
      <c r="F21" s="58">
        <f t="shared" si="0"/>
        <v>0</v>
      </c>
      <c r="G21" s="54">
        <f t="shared" si="1"/>
        <v>0</v>
      </c>
    </row>
    <row r="22" spans="2:9" x14ac:dyDescent="0.35">
      <c r="B22" s="13"/>
      <c r="C22" s="13"/>
      <c r="D22" s="34"/>
      <c r="E22" s="34"/>
      <c r="F22" s="58">
        <f t="shared" si="0"/>
        <v>0</v>
      </c>
      <c r="G22" s="54">
        <f t="shared" si="1"/>
        <v>0</v>
      </c>
    </row>
    <row r="23" spans="2:9" x14ac:dyDescent="0.35">
      <c r="B23" s="13"/>
      <c r="C23" s="13"/>
      <c r="D23" s="34"/>
      <c r="E23" s="34"/>
      <c r="F23" s="58">
        <f t="shared" si="0"/>
        <v>0</v>
      </c>
      <c r="G23" s="54">
        <f t="shared" si="1"/>
        <v>0</v>
      </c>
    </row>
    <row r="24" spans="2:9" x14ac:dyDescent="0.35">
      <c r="B24" s="13"/>
      <c r="C24" s="13"/>
      <c r="D24" s="35"/>
      <c r="E24" s="35"/>
      <c r="F24" s="83"/>
      <c r="G24" s="82"/>
    </row>
    <row r="25" spans="2:9" x14ac:dyDescent="0.35">
      <c r="B25" s="13"/>
      <c r="C25" s="13"/>
      <c r="D25" s="35"/>
      <c r="E25" s="35"/>
      <c r="F25" s="83"/>
      <c r="G25" s="82"/>
    </row>
    <row r="26" spans="2:9" x14ac:dyDescent="0.35">
      <c r="B26" s="13"/>
      <c r="C26" s="13"/>
      <c r="D26" s="35"/>
      <c r="E26" s="35"/>
      <c r="F26" s="83"/>
      <c r="G26" s="82"/>
    </row>
    <row r="27" spans="2:9" x14ac:dyDescent="0.35">
      <c r="B27" s="13"/>
      <c r="C27" s="13"/>
      <c r="D27" s="35"/>
      <c r="E27" s="35"/>
      <c r="F27" s="83"/>
      <c r="G27" s="82"/>
    </row>
    <row r="28" spans="2:9" x14ac:dyDescent="0.35">
      <c r="B28" s="13"/>
      <c r="C28" s="13"/>
      <c r="D28" s="35"/>
      <c r="E28" s="35"/>
      <c r="F28" s="83"/>
      <c r="G28" s="82"/>
    </row>
    <row r="29" spans="2:9" x14ac:dyDescent="0.35">
      <c r="B29" s="13"/>
      <c r="C29" s="13"/>
      <c r="D29" s="35"/>
      <c r="E29" s="35"/>
      <c r="F29" s="83"/>
      <c r="G29" s="82"/>
    </row>
    <row r="30" spans="2:9" x14ac:dyDescent="0.35">
      <c r="B30" s="13"/>
      <c r="C30" s="13"/>
      <c r="D30" s="35"/>
      <c r="E30" s="35"/>
      <c r="F30" s="83"/>
      <c r="G30" s="82"/>
    </row>
    <row r="31" spans="2:9" x14ac:dyDescent="0.35">
      <c r="B31" s="13"/>
      <c r="C31" s="13"/>
      <c r="D31" s="35"/>
      <c r="E31" s="35"/>
      <c r="F31" s="83"/>
      <c r="G31" s="82"/>
    </row>
    <row r="32" spans="2:9" x14ac:dyDescent="0.35">
      <c r="B32" s="13"/>
      <c r="C32" s="13"/>
      <c r="D32" s="35"/>
      <c r="E32" s="35"/>
      <c r="F32" s="83"/>
      <c r="G32" s="82"/>
    </row>
    <row r="33" spans="2:7" x14ac:dyDescent="0.35">
      <c r="B33" s="13"/>
      <c r="C33" s="13"/>
      <c r="D33" s="35"/>
      <c r="E33" s="35"/>
      <c r="F33" s="83"/>
      <c r="G33" s="82"/>
    </row>
    <row r="34" spans="2:7" x14ac:dyDescent="0.35">
      <c r="B34" s="13"/>
      <c r="C34" s="13"/>
      <c r="D34" s="35"/>
      <c r="E34" s="35"/>
      <c r="F34" s="83"/>
      <c r="G34" s="82"/>
    </row>
    <row r="35" spans="2:7" x14ac:dyDescent="0.35">
      <c r="B35" s="13"/>
      <c r="C35" s="13"/>
      <c r="D35" s="35"/>
      <c r="E35" s="35"/>
      <c r="F35" s="83"/>
      <c r="G35" s="82"/>
    </row>
    <row r="36" spans="2:7" x14ac:dyDescent="0.35">
      <c r="B36" s="13"/>
      <c r="C36" s="13"/>
      <c r="D36" s="35"/>
      <c r="E36" s="35"/>
      <c r="F36" s="83"/>
      <c r="G36" s="82"/>
    </row>
    <row r="37" spans="2:7" x14ac:dyDescent="0.35">
      <c r="B37" s="13"/>
      <c r="C37" s="13"/>
      <c r="D37" s="13"/>
      <c r="E37" s="13"/>
      <c r="F37" s="13"/>
      <c r="G37" s="82"/>
    </row>
    <row r="38" spans="2:7" x14ac:dyDescent="0.35">
      <c r="B38" s="13"/>
      <c r="C38" s="13"/>
      <c r="D38" s="13"/>
      <c r="E38" s="13"/>
      <c r="F38" s="13"/>
      <c r="G38" s="82"/>
    </row>
    <row r="39" spans="2:7" x14ac:dyDescent="0.35">
      <c r="B39" s="13"/>
      <c r="C39" s="13"/>
      <c r="D39" s="13"/>
      <c r="E39" s="13"/>
      <c r="F39" s="13"/>
      <c r="G39" s="82"/>
    </row>
    <row r="40" spans="2:7" x14ac:dyDescent="0.35">
      <c r="B40" s="13"/>
      <c r="C40" s="13"/>
      <c r="D40" s="13"/>
      <c r="E40" s="13"/>
      <c r="F40" s="13"/>
      <c r="G40" s="82"/>
    </row>
    <row r="41" spans="2:7" x14ac:dyDescent="0.35">
      <c r="B41" s="13"/>
      <c r="C41" s="13"/>
      <c r="D41" s="13"/>
      <c r="E41" s="13"/>
      <c r="F41" s="13"/>
      <c r="G41" s="82"/>
    </row>
    <row r="42" spans="2:7" x14ac:dyDescent="0.35">
      <c r="B42" s="13"/>
      <c r="C42" s="13"/>
      <c r="D42" s="13"/>
      <c r="E42" s="13"/>
      <c r="F42" s="13"/>
      <c r="G42" s="82"/>
    </row>
    <row r="43" spans="2:7" x14ac:dyDescent="0.35">
      <c r="B43" s="13"/>
      <c r="C43" s="13"/>
      <c r="D43" s="13"/>
      <c r="E43" s="13"/>
      <c r="F43" s="13"/>
      <c r="G43" s="82"/>
    </row>
    <row r="44" spans="2:7" x14ac:dyDescent="0.35">
      <c r="B44" s="13"/>
      <c r="C44" s="13"/>
      <c r="D44" s="13"/>
      <c r="E44" s="13"/>
      <c r="F44" s="13"/>
      <c r="G44" s="82"/>
    </row>
    <row r="45" spans="2:7" x14ac:dyDescent="0.35">
      <c r="B45" s="13"/>
      <c r="C45" s="13"/>
      <c r="D45" s="13"/>
      <c r="E45" s="13"/>
      <c r="F45" s="13"/>
      <c r="G45" s="82"/>
    </row>
    <row r="46" spans="2:7" x14ac:dyDescent="0.35">
      <c r="B46" s="13"/>
      <c r="C46" s="13"/>
      <c r="D46" s="13"/>
      <c r="E46" s="13"/>
      <c r="F46" s="13"/>
      <c r="G46" s="82"/>
    </row>
    <row r="47" spans="2:7" x14ac:dyDescent="0.35">
      <c r="B47" s="13"/>
      <c r="C47" s="13"/>
      <c r="D47" s="13"/>
      <c r="E47" s="13"/>
      <c r="F47" s="13"/>
      <c r="G47" s="82"/>
    </row>
    <row r="48" spans="2:7" x14ac:dyDescent="0.35">
      <c r="B48" s="13"/>
      <c r="C48" s="13"/>
      <c r="D48" s="13"/>
      <c r="E48" s="13"/>
      <c r="F48" s="13"/>
      <c r="G48" s="82"/>
    </row>
    <row r="49" spans="2:7" x14ac:dyDescent="0.35">
      <c r="B49" s="13"/>
      <c r="C49" s="13"/>
      <c r="D49" s="13"/>
      <c r="E49" s="13"/>
      <c r="F49" s="13"/>
      <c r="G49" s="82"/>
    </row>
    <row r="50" spans="2:7" x14ac:dyDescent="0.35">
      <c r="B50" s="13"/>
      <c r="C50" s="13"/>
      <c r="D50" s="13"/>
      <c r="E50" s="13"/>
      <c r="F50" s="13"/>
      <c r="G50" s="82"/>
    </row>
    <row r="51" spans="2:7" x14ac:dyDescent="0.35">
      <c r="B51" s="13"/>
      <c r="C51" s="13"/>
      <c r="D51" s="13"/>
      <c r="E51" s="13"/>
      <c r="F51" s="13"/>
      <c r="G51" s="82"/>
    </row>
    <row r="52" spans="2:7" x14ac:dyDescent="0.35">
      <c r="B52" s="13"/>
      <c r="C52" s="13"/>
      <c r="D52" s="13"/>
      <c r="E52" s="13"/>
      <c r="F52" s="13"/>
      <c r="G52" s="82"/>
    </row>
    <row r="53" spans="2:7" x14ac:dyDescent="0.35">
      <c r="B53" s="13"/>
      <c r="C53" s="13"/>
      <c r="D53" s="13"/>
      <c r="E53" s="13"/>
      <c r="F53" s="13"/>
      <c r="G53" s="82"/>
    </row>
    <row r="54" spans="2:7" x14ac:dyDescent="0.35">
      <c r="B54" s="13"/>
      <c r="C54" s="13"/>
      <c r="D54" s="13"/>
      <c r="E54" s="13"/>
      <c r="F54" s="13"/>
      <c r="G54" s="82"/>
    </row>
    <row r="55" spans="2:7" x14ac:dyDescent="0.35">
      <c r="B55" s="13"/>
      <c r="C55" s="13"/>
      <c r="D55" s="13"/>
      <c r="E55" s="13"/>
      <c r="F55" s="13"/>
      <c r="G55" s="82"/>
    </row>
    <row r="56" spans="2:7" x14ac:dyDescent="0.35">
      <c r="B56" s="13"/>
      <c r="C56" s="13"/>
      <c r="D56" s="13"/>
      <c r="E56" s="13"/>
      <c r="F56" s="13"/>
      <c r="G56" s="82"/>
    </row>
    <row r="57" spans="2:7" x14ac:dyDescent="0.35">
      <c r="B57" s="13"/>
      <c r="C57" s="13"/>
      <c r="D57" s="13"/>
      <c r="E57" s="13"/>
      <c r="F57" s="13"/>
      <c r="G57" s="82"/>
    </row>
    <row r="58" spans="2:7" x14ac:dyDescent="0.35">
      <c r="B58" s="13"/>
      <c r="C58" s="13"/>
      <c r="D58" s="13"/>
      <c r="E58" s="13"/>
      <c r="F58" s="13"/>
      <c r="G58" s="82"/>
    </row>
    <row r="59" spans="2:7" x14ac:dyDescent="0.35">
      <c r="B59" s="13"/>
      <c r="C59" s="13"/>
      <c r="D59" s="13"/>
      <c r="E59" s="13"/>
      <c r="F59" s="13"/>
      <c r="G59" s="82"/>
    </row>
    <row r="60" spans="2:7" x14ac:dyDescent="0.35">
      <c r="B60" s="13"/>
      <c r="C60" s="13"/>
      <c r="D60" s="13"/>
      <c r="E60" s="13"/>
      <c r="F60" s="13"/>
      <c r="G60" s="82"/>
    </row>
    <row r="61" spans="2:7" x14ac:dyDescent="0.35">
      <c r="B61" s="13"/>
      <c r="C61" s="13"/>
      <c r="D61" s="13"/>
      <c r="E61" s="13"/>
      <c r="F61" s="13"/>
      <c r="G61" s="82"/>
    </row>
    <row r="62" spans="2:7" x14ac:dyDescent="0.35">
      <c r="B62" s="13"/>
      <c r="C62" s="13"/>
      <c r="D62" s="13"/>
      <c r="E62" s="13"/>
      <c r="F62" s="13"/>
      <c r="G62" s="82"/>
    </row>
    <row r="63" spans="2:7" x14ac:dyDescent="0.35">
      <c r="B63" s="13"/>
      <c r="C63" s="13"/>
      <c r="D63" s="13"/>
      <c r="E63" s="13"/>
      <c r="F63" s="13"/>
      <c r="G63" s="82"/>
    </row>
    <row r="64" spans="2:7" x14ac:dyDescent="0.35">
      <c r="B64" s="13"/>
      <c r="C64" s="13"/>
      <c r="D64" s="13"/>
      <c r="E64" s="13"/>
      <c r="F64" s="13"/>
      <c r="G64" s="82"/>
    </row>
    <row r="65" spans="2:7" x14ac:dyDescent="0.35">
      <c r="B65" s="13"/>
      <c r="C65" s="13"/>
      <c r="D65" s="13"/>
      <c r="E65" s="13"/>
      <c r="F65" s="13"/>
      <c r="G65" s="82"/>
    </row>
    <row r="66" spans="2:7" x14ac:dyDescent="0.35">
      <c r="B66" s="13"/>
      <c r="C66" s="13"/>
      <c r="D66" s="13"/>
      <c r="E66" s="13"/>
      <c r="F66" s="13"/>
      <c r="G66" s="82"/>
    </row>
    <row r="67" spans="2:7" x14ac:dyDescent="0.35">
      <c r="B67" s="13"/>
      <c r="C67" s="13"/>
      <c r="D67" s="13"/>
      <c r="E67" s="13"/>
      <c r="F67" s="13"/>
      <c r="G67" s="82"/>
    </row>
    <row r="68" spans="2:7" x14ac:dyDescent="0.35">
      <c r="B68" s="13"/>
      <c r="C68" s="13"/>
      <c r="D68" s="13"/>
      <c r="E68" s="13"/>
      <c r="F68" s="13"/>
      <c r="G68" s="82"/>
    </row>
    <row r="69" spans="2:7" x14ac:dyDescent="0.35">
      <c r="B69" s="13"/>
      <c r="C69" s="13"/>
      <c r="D69" s="13"/>
      <c r="E69" s="13"/>
      <c r="F69" s="13"/>
      <c r="G69" s="82"/>
    </row>
    <row r="70" spans="2:7" x14ac:dyDescent="0.35">
      <c r="B70" s="13"/>
      <c r="C70" s="13"/>
      <c r="D70" s="13"/>
      <c r="E70" s="13"/>
      <c r="F70" s="13"/>
      <c r="G70" s="82"/>
    </row>
    <row r="71" spans="2:7" x14ac:dyDescent="0.35">
      <c r="B71" s="13"/>
      <c r="C71" s="13"/>
      <c r="D71" s="13"/>
      <c r="E71" s="13"/>
      <c r="F71" s="13"/>
      <c r="G71" s="82"/>
    </row>
    <row r="72" spans="2:7" x14ac:dyDescent="0.35">
      <c r="B72" s="13"/>
      <c r="C72" s="13"/>
      <c r="D72" s="13"/>
      <c r="E72" s="13"/>
      <c r="F72" s="13"/>
      <c r="G72" s="82"/>
    </row>
    <row r="73" spans="2:7" x14ac:dyDescent="0.35">
      <c r="B73" s="13"/>
      <c r="C73" s="13"/>
      <c r="D73" s="13"/>
      <c r="E73" s="13"/>
      <c r="F73" s="13"/>
      <c r="G73" s="82"/>
    </row>
    <row r="74" spans="2:7" x14ac:dyDescent="0.35">
      <c r="B74" s="13"/>
      <c r="C74" s="13"/>
      <c r="D74" s="13"/>
      <c r="E74" s="13"/>
      <c r="F74" s="13"/>
      <c r="G74" s="82"/>
    </row>
    <row r="75" spans="2:7" x14ac:dyDescent="0.35">
      <c r="B75" s="13"/>
      <c r="C75" s="13"/>
      <c r="D75" s="13"/>
      <c r="E75" s="13"/>
      <c r="F75" s="13"/>
      <c r="G75" s="82"/>
    </row>
    <row r="76" spans="2:7" x14ac:dyDescent="0.35">
      <c r="B76" s="13"/>
      <c r="C76" s="13"/>
      <c r="D76" s="13"/>
      <c r="E76" s="13"/>
      <c r="F76" s="13"/>
      <c r="G76" s="82"/>
    </row>
    <row r="77" spans="2:7" x14ac:dyDescent="0.35">
      <c r="B77" s="13"/>
      <c r="C77" s="13"/>
      <c r="D77" s="13"/>
      <c r="E77" s="13"/>
      <c r="F77" s="13"/>
      <c r="G77" s="82"/>
    </row>
    <row r="78" spans="2:7" x14ac:dyDescent="0.35">
      <c r="B78" s="13"/>
      <c r="C78" s="13"/>
      <c r="D78" s="13"/>
      <c r="E78" s="13"/>
      <c r="F78" s="13"/>
      <c r="G78" s="82"/>
    </row>
    <row r="79" spans="2:7" x14ac:dyDescent="0.35">
      <c r="B79" s="13"/>
      <c r="C79" s="13"/>
      <c r="D79" s="13"/>
      <c r="E79" s="13"/>
      <c r="F79" s="13"/>
      <c r="G79" s="82"/>
    </row>
    <row r="80" spans="2:7" x14ac:dyDescent="0.35">
      <c r="B80" s="13"/>
      <c r="C80" s="13"/>
      <c r="D80" s="13"/>
      <c r="E80" s="13"/>
      <c r="F80" s="13"/>
      <c r="G80" s="82"/>
    </row>
    <row r="81" spans="2:7" x14ac:dyDescent="0.35">
      <c r="B81" s="13"/>
      <c r="C81" s="13"/>
      <c r="D81" s="13"/>
      <c r="E81" s="13"/>
      <c r="F81" s="13"/>
      <c r="G81" s="82"/>
    </row>
    <row r="82" spans="2:7" x14ac:dyDescent="0.35">
      <c r="B82" s="13"/>
      <c r="C82" s="13"/>
      <c r="D82" s="13"/>
      <c r="E82" s="13"/>
      <c r="F82" s="13"/>
      <c r="G82" s="82"/>
    </row>
    <row r="83" spans="2:7" x14ac:dyDescent="0.35">
      <c r="B83" s="13"/>
      <c r="C83" s="13"/>
      <c r="D83" s="13"/>
      <c r="E83" s="13"/>
      <c r="F83" s="13"/>
      <c r="G83" s="82"/>
    </row>
    <row r="84" spans="2:7" x14ac:dyDescent="0.35">
      <c r="B84" s="13"/>
      <c r="C84" s="13"/>
      <c r="D84" s="13"/>
      <c r="E84" s="13"/>
      <c r="F84" s="13"/>
      <c r="G84" s="82"/>
    </row>
    <row r="85" spans="2:7" x14ac:dyDescent="0.35">
      <c r="B85" s="13"/>
      <c r="C85" s="13"/>
      <c r="D85" s="13"/>
      <c r="E85" s="13"/>
      <c r="F85" s="13"/>
      <c r="G85" s="82"/>
    </row>
    <row r="86" spans="2:7" x14ac:dyDescent="0.35">
      <c r="B86" s="13"/>
      <c r="C86" s="13"/>
      <c r="D86" s="13"/>
      <c r="E86" s="13"/>
      <c r="F86" s="13"/>
      <c r="G86" s="82"/>
    </row>
    <row r="87" spans="2:7" x14ac:dyDescent="0.35">
      <c r="B87" s="13"/>
      <c r="C87" s="13"/>
      <c r="D87" s="13"/>
      <c r="E87" s="13"/>
      <c r="F87" s="13"/>
      <c r="G87" s="82"/>
    </row>
    <row r="88" spans="2:7" x14ac:dyDescent="0.35">
      <c r="B88" s="13"/>
      <c r="C88" s="13"/>
      <c r="D88" s="13"/>
      <c r="E88" s="13"/>
      <c r="F88" s="13"/>
      <c r="G88" s="82"/>
    </row>
    <row r="89" spans="2:7" x14ac:dyDescent="0.35">
      <c r="B89" s="13"/>
      <c r="C89" s="13"/>
      <c r="D89" s="13"/>
      <c r="E89" s="13"/>
      <c r="F89" s="13"/>
      <c r="G89" s="82"/>
    </row>
    <row r="90" spans="2:7" x14ac:dyDescent="0.35">
      <c r="B90" s="13"/>
      <c r="C90" s="13"/>
      <c r="D90" s="13"/>
      <c r="E90" s="13"/>
      <c r="F90" s="13"/>
      <c r="G90" s="82"/>
    </row>
    <row r="91" spans="2:7" x14ac:dyDescent="0.35">
      <c r="B91" s="13"/>
      <c r="C91" s="13"/>
      <c r="D91" s="13"/>
      <c r="E91" s="13"/>
      <c r="F91" s="13"/>
      <c r="G91" s="82"/>
    </row>
    <row r="92" spans="2:7" x14ac:dyDescent="0.35">
      <c r="B92" s="13"/>
      <c r="C92" s="13"/>
      <c r="D92" s="13"/>
      <c r="E92" s="13"/>
      <c r="F92" s="13"/>
      <c r="G92" s="82"/>
    </row>
    <row r="93" spans="2:7" x14ac:dyDescent="0.35">
      <c r="B93" s="13"/>
      <c r="C93" s="13"/>
      <c r="D93" s="13"/>
      <c r="E93" s="13"/>
      <c r="F93" s="13"/>
      <c r="G93" s="82"/>
    </row>
    <row r="94" spans="2:7" x14ac:dyDescent="0.35">
      <c r="B94" s="13"/>
      <c r="C94" s="13"/>
      <c r="D94" s="13"/>
      <c r="E94" s="13"/>
      <c r="F94" s="13"/>
      <c r="G94" s="82"/>
    </row>
    <row r="95" spans="2:7" x14ac:dyDescent="0.35">
      <c r="B95" s="13"/>
      <c r="C95" s="13"/>
      <c r="D95" s="13"/>
      <c r="E95" s="13"/>
      <c r="F95" s="13"/>
      <c r="G95" s="82"/>
    </row>
    <row r="96" spans="2:7" x14ac:dyDescent="0.35">
      <c r="B96" s="13"/>
      <c r="C96" s="13"/>
      <c r="D96" s="13"/>
      <c r="E96" s="13"/>
      <c r="F96" s="13"/>
      <c r="G96" s="82"/>
    </row>
    <row r="97" spans="2:7" x14ac:dyDescent="0.35">
      <c r="B97" s="13"/>
      <c r="C97" s="13"/>
      <c r="D97" s="13"/>
      <c r="E97" s="13"/>
      <c r="F97" s="13"/>
      <c r="G97" s="82"/>
    </row>
    <row r="98" spans="2:7" x14ac:dyDescent="0.35">
      <c r="B98" s="13"/>
      <c r="C98" s="13"/>
      <c r="D98" s="13"/>
      <c r="E98" s="13"/>
      <c r="F98" s="13"/>
      <c r="G98" s="82"/>
    </row>
    <row r="99" spans="2:7" x14ac:dyDescent="0.35">
      <c r="B99" s="13"/>
      <c r="C99" s="13"/>
      <c r="D99" s="13"/>
      <c r="E99" s="13"/>
      <c r="F99" s="13"/>
      <c r="G99" s="82"/>
    </row>
    <row r="100" spans="2:7" x14ac:dyDescent="0.35">
      <c r="B100" s="13"/>
      <c r="C100" s="13"/>
      <c r="D100" s="13"/>
      <c r="E100" s="13"/>
      <c r="F100" s="13"/>
      <c r="G100" s="82"/>
    </row>
    <row r="101" spans="2:7" x14ac:dyDescent="0.35">
      <c r="B101" s="13"/>
      <c r="C101" s="13"/>
      <c r="D101" s="13"/>
      <c r="E101" s="13"/>
      <c r="F101" s="13"/>
      <c r="G101" s="82"/>
    </row>
    <row r="102" spans="2:7" x14ac:dyDescent="0.35">
      <c r="B102" s="13"/>
      <c r="C102" s="13"/>
      <c r="D102" s="13"/>
      <c r="E102" s="13"/>
      <c r="F102" s="13"/>
      <c r="G102" s="82"/>
    </row>
    <row r="103" spans="2:7" x14ac:dyDescent="0.35">
      <c r="B103" s="13"/>
      <c r="C103" s="13"/>
      <c r="D103" s="13"/>
      <c r="E103" s="13"/>
      <c r="F103" s="13"/>
      <c r="G103" s="82"/>
    </row>
    <row r="104" spans="2:7" x14ac:dyDescent="0.35">
      <c r="B104" s="13"/>
      <c r="C104" s="13"/>
      <c r="D104" s="13"/>
      <c r="E104" s="13"/>
      <c r="F104" s="13"/>
      <c r="G104" s="82"/>
    </row>
    <row r="105" spans="2:7" x14ac:dyDescent="0.35">
      <c r="B105" s="13"/>
      <c r="C105" s="13"/>
      <c r="D105" s="13"/>
      <c r="E105" s="13"/>
      <c r="F105" s="13"/>
      <c r="G105" s="82"/>
    </row>
    <row r="106" spans="2:7" x14ac:dyDescent="0.35">
      <c r="B106" s="13"/>
      <c r="C106" s="13"/>
      <c r="D106" s="13"/>
      <c r="E106" s="13"/>
      <c r="F106" s="13"/>
      <c r="G106" s="82"/>
    </row>
    <row r="107" spans="2:7" x14ac:dyDescent="0.35">
      <c r="B107" s="13"/>
      <c r="C107" s="13"/>
      <c r="D107" s="13"/>
      <c r="E107" s="13"/>
      <c r="F107" s="13"/>
      <c r="G107" s="82"/>
    </row>
    <row r="108" spans="2:7" x14ac:dyDescent="0.35">
      <c r="B108" s="13"/>
      <c r="C108" s="13"/>
      <c r="D108" s="13"/>
      <c r="E108" s="13"/>
      <c r="F108" s="13"/>
      <c r="G108" s="82"/>
    </row>
    <row r="109" spans="2:7" x14ac:dyDescent="0.35">
      <c r="B109" s="13"/>
      <c r="C109" s="13"/>
      <c r="D109" s="13"/>
      <c r="E109" s="13"/>
      <c r="F109" s="13"/>
      <c r="G109" s="82"/>
    </row>
    <row r="110" spans="2:7" x14ac:dyDescent="0.35">
      <c r="B110" s="13"/>
      <c r="C110" s="13"/>
      <c r="D110" s="13"/>
      <c r="E110" s="13"/>
      <c r="F110" s="13"/>
      <c r="G110" s="82"/>
    </row>
    <row r="111" spans="2:7" x14ac:dyDescent="0.35">
      <c r="B111" s="13"/>
      <c r="C111" s="13"/>
      <c r="D111" s="13"/>
      <c r="E111" s="13"/>
      <c r="F111" s="13"/>
      <c r="G111" s="82"/>
    </row>
    <row r="112" spans="2:7" x14ac:dyDescent="0.35">
      <c r="B112" s="13"/>
      <c r="C112" s="13"/>
      <c r="D112" s="13"/>
      <c r="E112" s="13"/>
      <c r="F112" s="13"/>
      <c r="G112" s="82"/>
    </row>
    <row r="113" spans="2:7" x14ac:dyDescent="0.35">
      <c r="B113" s="13"/>
      <c r="C113" s="13"/>
      <c r="D113" s="13"/>
      <c r="E113" s="13"/>
      <c r="F113" s="13"/>
      <c r="G113" s="82"/>
    </row>
    <row r="114" spans="2:7" x14ac:dyDescent="0.35">
      <c r="B114" s="13"/>
      <c r="C114" s="13"/>
      <c r="D114" s="13"/>
      <c r="E114" s="13"/>
      <c r="F114" s="13"/>
      <c r="G114" s="82"/>
    </row>
    <row r="115" spans="2:7" x14ac:dyDescent="0.35">
      <c r="B115" s="13"/>
      <c r="C115" s="13"/>
      <c r="D115" s="13"/>
      <c r="E115" s="13"/>
      <c r="F115" s="13"/>
      <c r="G115" s="82"/>
    </row>
    <row r="116" spans="2:7" x14ac:dyDescent="0.35">
      <c r="B116" s="13"/>
      <c r="C116" s="13"/>
      <c r="D116" s="13"/>
      <c r="E116" s="13"/>
      <c r="F116" s="13"/>
      <c r="G116" s="82"/>
    </row>
    <row r="117" spans="2:7" x14ac:dyDescent="0.35">
      <c r="B117" s="13"/>
      <c r="C117" s="13"/>
      <c r="D117" s="13"/>
      <c r="E117" s="13"/>
      <c r="F117" s="13"/>
      <c r="G117" s="82"/>
    </row>
    <row r="118" spans="2:7" x14ac:dyDescent="0.35">
      <c r="B118" s="13"/>
      <c r="C118" s="13"/>
      <c r="D118" s="13"/>
      <c r="E118" s="13"/>
      <c r="F118" s="13"/>
      <c r="G118" s="82"/>
    </row>
    <row r="119" spans="2:7" x14ac:dyDescent="0.35">
      <c r="B119" s="13"/>
      <c r="C119" s="13"/>
      <c r="D119" s="13"/>
      <c r="E119" s="13"/>
      <c r="F119" s="13"/>
      <c r="G119" s="82"/>
    </row>
    <row r="120" spans="2:7" x14ac:dyDescent="0.35">
      <c r="B120" s="13"/>
      <c r="C120" s="13"/>
      <c r="D120" s="13"/>
      <c r="E120" s="13"/>
      <c r="F120" s="13"/>
      <c r="G120" s="82"/>
    </row>
    <row r="121" spans="2:7" x14ac:dyDescent="0.35">
      <c r="B121" s="13"/>
      <c r="C121" s="13"/>
      <c r="D121" s="13"/>
      <c r="E121" s="13"/>
      <c r="F121" s="13"/>
      <c r="G121" s="82"/>
    </row>
    <row r="122" spans="2:7" x14ac:dyDescent="0.35">
      <c r="B122" s="13"/>
      <c r="C122" s="13"/>
      <c r="D122" s="13"/>
      <c r="E122" s="13"/>
      <c r="F122" s="13"/>
      <c r="G122" s="82"/>
    </row>
    <row r="123" spans="2:7" x14ac:dyDescent="0.35">
      <c r="B123" s="13"/>
      <c r="C123" s="13"/>
      <c r="D123" s="13"/>
      <c r="E123" s="13"/>
      <c r="F123" s="13"/>
      <c r="G123" s="82"/>
    </row>
  </sheetData>
  <sheetProtection algorithmName="SHA-512" hashValue="rS+DpYdxnMczkwzqm9UAXkNf+LkL6xte7RhIDHPwicinbXg2kG27HA8b7UWhxm3pKQmc6h7mz+8BedOi8EwKzQ==" saltValue="ddksiWe59+bigbpW9oga0g==" spinCount="100000" sheet="1" objects="1" scenarios="1"/>
  <mergeCells count="2">
    <mergeCell ref="A1:C1"/>
    <mergeCell ref="B2:D6"/>
  </mergeCells>
  <conditionalFormatting sqref="G9:G123">
    <cfRule type="cellIs" dxfId="0" priority="1" operator="greaterThan">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Hoja1!$S$2:$S$9</xm:f>
          </x14:formula1>
          <xm:sqref>D123:F123 C24:C123</xm:sqref>
        </x14:dataValidation>
        <x14:dataValidation type="list" allowBlank="1" showInputMessage="1" showErrorMessage="1">
          <x14:formula1>
            <xm:f>Hoja1!$S$2:$S$4</xm:f>
          </x14:formula1>
          <xm:sqref>C9:C23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I63"/>
  <sheetViews>
    <sheetView topLeftCell="A46" workbookViewId="0">
      <selection activeCell="J16" sqref="J16"/>
    </sheetView>
  </sheetViews>
  <sheetFormatPr baseColWidth="10" defaultColWidth="11.54296875" defaultRowHeight="14.5" x14ac:dyDescent="0.35"/>
  <cols>
    <col min="1" max="1" width="3.6328125" style="40" customWidth="1"/>
    <col min="2" max="2" width="62.6328125" style="40" customWidth="1"/>
    <col min="3" max="3" width="18.6328125" style="40" customWidth="1"/>
    <col min="4" max="5" width="7.6328125" style="40" customWidth="1"/>
    <col min="6" max="6" width="2.08984375" style="40" customWidth="1"/>
    <col min="7" max="7" width="10" style="40" bestFit="1" customWidth="1"/>
    <col min="8" max="8" width="11.6328125" style="40" bestFit="1" customWidth="1"/>
    <col min="9" max="9" width="11.54296875" style="40"/>
  </cols>
  <sheetData>
    <row r="1" spans="1:8" x14ac:dyDescent="0.35">
      <c r="A1" s="167" t="s">
        <v>345</v>
      </c>
      <c r="B1" s="168"/>
      <c r="C1" s="168"/>
      <c r="D1" s="168"/>
      <c r="E1" s="168"/>
    </row>
    <row r="2" spans="1:8" ht="21" x14ac:dyDescent="0.35">
      <c r="A2" s="169" t="s">
        <v>256</v>
      </c>
      <c r="B2" s="169"/>
      <c r="C2" s="169"/>
      <c r="D2" s="169"/>
      <c r="E2" s="169"/>
      <c r="H2" s="45" t="s">
        <v>37</v>
      </c>
    </row>
    <row r="3" spans="1:8" x14ac:dyDescent="0.35">
      <c r="A3" s="170" t="s">
        <v>257</v>
      </c>
      <c r="B3" s="171"/>
      <c r="C3" s="172"/>
      <c r="D3" s="173" t="str">
        <f>IF(SUM(E11,E4)=0,"",SUM(E11,E4))</f>
        <v/>
      </c>
      <c r="E3" s="174"/>
      <c r="G3" s="46" t="s">
        <v>340</v>
      </c>
    </row>
    <row r="4" spans="1:8" x14ac:dyDescent="0.35">
      <c r="A4" s="175" t="s">
        <v>258</v>
      </c>
      <c r="B4" s="176"/>
      <c r="C4" s="177"/>
      <c r="D4" s="47" t="str">
        <f>IF(SUM(D5:E10)=0,"",SUM(D5:E10))</f>
        <v/>
      </c>
      <c r="E4" s="48" t="str">
        <f>IF(D4="","",+D4*H4)</f>
        <v/>
      </c>
      <c r="G4" s="49" t="s">
        <v>60</v>
      </c>
      <c r="H4" s="50">
        <v>1</v>
      </c>
    </row>
    <row r="5" spans="1:8" ht="19.25" customHeight="1" x14ac:dyDescent="0.35">
      <c r="A5" s="51" t="s">
        <v>38</v>
      </c>
      <c r="B5" s="178" t="s">
        <v>259</v>
      </c>
      <c r="C5" s="179"/>
      <c r="D5" s="165">
        <f>'1.1 i 1.2 Expediente'!H3</f>
        <v>0</v>
      </c>
      <c r="E5" s="166"/>
    </row>
    <row r="6" spans="1:8" x14ac:dyDescent="0.35">
      <c r="A6" s="51" t="s">
        <v>39</v>
      </c>
      <c r="B6" s="163" t="s">
        <v>260</v>
      </c>
      <c r="C6" s="164"/>
      <c r="D6" s="165">
        <f>'1.1 i 1.2 Expediente'!H5</f>
        <v>0</v>
      </c>
      <c r="E6" s="166"/>
    </row>
    <row r="7" spans="1:8" x14ac:dyDescent="0.35">
      <c r="A7" s="51" t="s">
        <v>40</v>
      </c>
      <c r="B7" s="163" t="s">
        <v>261</v>
      </c>
      <c r="C7" s="164"/>
      <c r="D7" s="165">
        <f>'1.1 i 1.2 Expediente'!H6</f>
        <v>0</v>
      </c>
      <c r="E7" s="166"/>
    </row>
    <row r="8" spans="1:8" x14ac:dyDescent="0.35">
      <c r="A8" s="51" t="s">
        <v>41</v>
      </c>
      <c r="B8" s="163" t="s">
        <v>262</v>
      </c>
      <c r="C8" s="164"/>
      <c r="D8" s="165">
        <f>'1.1 i 1.2 Expediente'!H7</f>
        <v>0</v>
      </c>
      <c r="E8" s="166"/>
    </row>
    <row r="9" spans="1:8" x14ac:dyDescent="0.35">
      <c r="A9" s="51" t="s">
        <v>42</v>
      </c>
      <c r="B9" s="163" t="s">
        <v>263</v>
      </c>
      <c r="C9" s="164"/>
      <c r="D9" s="165">
        <f>'1.1 i 1.2 Expediente'!H8</f>
        <v>0</v>
      </c>
      <c r="E9" s="166"/>
    </row>
    <row r="10" spans="1:8" x14ac:dyDescent="0.35">
      <c r="A10" s="51" t="s">
        <v>43</v>
      </c>
      <c r="B10" s="163" t="s">
        <v>264</v>
      </c>
      <c r="C10" s="164"/>
      <c r="D10" s="165">
        <f>'1.1 i 1.2 Expediente'!H9</f>
        <v>0</v>
      </c>
      <c r="E10" s="166"/>
    </row>
    <row r="11" spans="1:8" x14ac:dyDescent="0.35">
      <c r="A11" s="175" t="s">
        <v>265</v>
      </c>
      <c r="B11" s="176"/>
      <c r="C11" s="177"/>
      <c r="D11" s="47" t="str">
        <f>IF(SUM(D12:E15)=0,"",SUM(D12:E15))</f>
        <v/>
      </c>
      <c r="E11" s="48" t="str">
        <f>IF(D11="","",+D11*H11)</f>
        <v/>
      </c>
      <c r="G11" s="49" t="s">
        <v>61</v>
      </c>
      <c r="H11" s="50">
        <v>1</v>
      </c>
    </row>
    <row r="12" spans="1:8" x14ac:dyDescent="0.35">
      <c r="A12" s="51" t="s">
        <v>38</v>
      </c>
      <c r="B12" s="163" t="s">
        <v>266</v>
      </c>
      <c r="C12" s="164"/>
      <c r="D12" s="165">
        <f>'1.1 i 1.2 Expediente'!N19</f>
        <v>0</v>
      </c>
      <c r="E12" s="166"/>
    </row>
    <row r="13" spans="1:8" x14ac:dyDescent="0.35">
      <c r="A13" s="51" t="s">
        <v>39</v>
      </c>
      <c r="B13" s="163" t="s">
        <v>267</v>
      </c>
      <c r="C13" s="164"/>
      <c r="D13" s="165">
        <f>'1.1 i 1.2 Expediente'!N20</f>
        <v>0</v>
      </c>
      <c r="E13" s="166"/>
    </row>
    <row r="14" spans="1:8" x14ac:dyDescent="0.35">
      <c r="A14" s="51" t="s">
        <v>40</v>
      </c>
      <c r="B14" s="163" t="s">
        <v>268</v>
      </c>
      <c r="C14" s="164"/>
      <c r="D14" s="165">
        <f>'1.1 i 1.2 Expediente'!N21</f>
        <v>0</v>
      </c>
      <c r="E14" s="166"/>
    </row>
    <row r="15" spans="1:8" x14ac:dyDescent="0.35">
      <c r="A15" s="51" t="s">
        <v>41</v>
      </c>
      <c r="B15" s="163" t="s">
        <v>269</v>
      </c>
      <c r="C15" s="164"/>
      <c r="D15" s="165">
        <f>'1.1 i 1.2 Expediente'!N22</f>
        <v>0</v>
      </c>
      <c r="E15" s="166"/>
    </row>
    <row r="16" spans="1:8" x14ac:dyDescent="0.35">
      <c r="A16" s="170" t="s">
        <v>270</v>
      </c>
      <c r="B16" s="171"/>
      <c r="C16" s="172"/>
      <c r="D16" s="173" t="str">
        <f>IF(SUM(E28,E23,E17)=0,"",SUM(E28,E23,E17))</f>
        <v/>
      </c>
      <c r="E16" s="174"/>
      <c r="G16" s="46" t="s">
        <v>62</v>
      </c>
    </row>
    <row r="17" spans="1:8" x14ac:dyDescent="0.35">
      <c r="A17" s="175" t="s">
        <v>271</v>
      </c>
      <c r="B17" s="176"/>
      <c r="C17" s="177"/>
      <c r="D17" s="47" t="str">
        <f>IF(SUM(D18:E22)=0,"",SUM(D18:E22))</f>
        <v/>
      </c>
      <c r="E17" s="48" t="str">
        <f>IF(D17="","",+D17*H17)</f>
        <v/>
      </c>
      <c r="G17" s="49" t="s">
        <v>322</v>
      </c>
      <c r="H17" s="50">
        <v>1</v>
      </c>
    </row>
    <row r="18" spans="1:8" x14ac:dyDescent="0.35">
      <c r="A18" s="51" t="s">
        <v>38</v>
      </c>
      <c r="B18" s="163" t="s">
        <v>272</v>
      </c>
      <c r="C18" s="164"/>
      <c r="D18" s="165">
        <f>'2.1 Docencia'!N8</f>
        <v>0</v>
      </c>
      <c r="E18" s="166"/>
    </row>
    <row r="19" spans="1:8" x14ac:dyDescent="0.35">
      <c r="A19" s="51" t="s">
        <v>39</v>
      </c>
      <c r="B19" s="163" t="s">
        <v>273</v>
      </c>
      <c r="C19" s="164"/>
      <c r="D19" s="165">
        <f>'2.1 Docencia'!N9</f>
        <v>0</v>
      </c>
      <c r="E19" s="166"/>
    </row>
    <row r="20" spans="1:8" x14ac:dyDescent="0.35">
      <c r="A20" s="51" t="s">
        <v>40</v>
      </c>
      <c r="B20" s="163" t="s">
        <v>274</v>
      </c>
      <c r="C20" s="164"/>
      <c r="D20" s="165">
        <f>'2.1 Docencia'!N10</f>
        <v>0</v>
      </c>
      <c r="E20" s="166"/>
    </row>
    <row r="21" spans="1:8" x14ac:dyDescent="0.35">
      <c r="A21" s="51" t="s">
        <v>41</v>
      </c>
      <c r="B21" s="163" t="s">
        <v>275</v>
      </c>
      <c r="C21" s="164"/>
      <c r="D21" s="165">
        <f>'2.1 Docencia'!N11</f>
        <v>0</v>
      </c>
      <c r="E21" s="166"/>
    </row>
    <row r="22" spans="1:8" x14ac:dyDescent="0.35">
      <c r="A22" s="51" t="s">
        <v>42</v>
      </c>
      <c r="B22" s="163" t="s">
        <v>276</v>
      </c>
      <c r="C22" s="181"/>
      <c r="D22" s="165">
        <f>'2.1 Docencia'!N12</f>
        <v>0</v>
      </c>
      <c r="E22" s="166"/>
    </row>
    <row r="23" spans="1:8" x14ac:dyDescent="0.35">
      <c r="A23" s="175" t="s">
        <v>277</v>
      </c>
      <c r="B23" s="176"/>
      <c r="C23" s="177"/>
      <c r="D23" s="47" t="str">
        <f>IF(SUM(D24:E27)=0,"",SUM(D24:E27))</f>
        <v/>
      </c>
      <c r="E23" s="48" t="str">
        <f>IF(D23="","",+D23*H23)</f>
        <v/>
      </c>
      <c r="G23" s="49" t="s">
        <v>326</v>
      </c>
      <c r="H23" s="50">
        <v>1</v>
      </c>
    </row>
    <row r="24" spans="1:8" x14ac:dyDescent="0.35">
      <c r="A24" s="51" t="s">
        <v>38</v>
      </c>
      <c r="B24" s="163" t="s">
        <v>278</v>
      </c>
      <c r="C24" s="164"/>
      <c r="D24" s="165">
        <f>'2.2 Formación Docente'!K7</f>
        <v>0</v>
      </c>
      <c r="E24" s="166"/>
    </row>
    <row r="25" spans="1:8" x14ac:dyDescent="0.35">
      <c r="A25" s="51" t="s">
        <v>39</v>
      </c>
      <c r="B25" s="163" t="s">
        <v>279</v>
      </c>
      <c r="C25" s="180"/>
      <c r="D25" s="165">
        <f>'2.2 Formación Docente'!K8</f>
        <v>0</v>
      </c>
      <c r="E25" s="166"/>
    </row>
    <row r="26" spans="1:8" x14ac:dyDescent="0.35">
      <c r="A26" s="51" t="s">
        <v>40</v>
      </c>
      <c r="B26" s="191" t="s">
        <v>280</v>
      </c>
      <c r="C26" s="180"/>
      <c r="D26" s="165">
        <f>'2.2 Formación Docente'!K9</f>
        <v>0</v>
      </c>
      <c r="E26" s="166"/>
    </row>
    <row r="27" spans="1:8" ht="24.65" customHeight="1" x14ac:dyDescent="0.35">
      <c r="A27" s="51" t="s">
        <v>41</v>
      </c>
      <c r="B27" s="191" t="s">
        <v>325</v>
      </c>
      <c r="C27" s="180"/>
      <c r="D27" s="165">
        <f>'2.2 Formación Docente'!K10</f>
        <v>0</v>
      </c>
      <c r="E27" s="166"/>
    </row>
    <row r="28" spans="1:8" x14ac:dyDescent="0.35">
      <c r="A28" s="175" t="s">
        <v>281</v>
      </c>
      <c r="B28" s="176"/>
      <c r="C28" s="177"/>
      <c r="D28" s="47" t="str">
        <f>IF(SUM(D29:E33)=0,"",SUM(D29:E33))</f>
        <v/>
      </c>
      <c r="E28" s="48" t="str">
        <f>IF(D28="","",+D28*H28)</f>
        <v/>
      </c>
      <c r="G28" s="49" t="s">
        <v>47</v>
      </c>
      <c r="H28" s="50">
        <v>1</v>
      </c>
    </row>
    <row r="29" spans="1:8" x14ac:dyDescent="0.35">
      <c r="A29" s="51" t="s">
        <v>38</v>
      </c>
      <c r="B29" s="163" t="s">
        <v>282</v>
      </c>
      <c r="C29" s="164"/>
      <c r="D29" s="165">
        <f>'2.3 Otros méritos Docentes'!N9</f>
        <v>0</v>
      </c>
      <c r="E29" s="166"/>
    </row>
    <row r="30" spans="1:8" x14ac:dyDescent="0.35">
      <c r="A30" s="51" t="s">
        <v>39</v>
      </c>
      <c r="B30" s="191" t="s">
        <v>283</v>
      </c>
      <c r="C30" s="192"/>
      <c r="D30" s="165">
        <f>'2.3 Otros méritos Docentes'!N11</f>
        <v>0</v>
      </c>
      <c r="E30" s="166"/>
    </row>
    <row r="31" spans="1:8" x14ac:dyDescent="0.35">
      <c r="A31" s="51" t="s">
        <v>40</v>
      </c>
      <c r="B31" s="191" t="s">
        <v>284</v>
      </c>
      <c r="C31" s="192"/>
      <c r="D31" s="165">
        <f>'2.3 Otros méritos Docentes'!N13</f>
        <v>0</v>
      </c>
      <c r="E31" s="166"/>
    </row>
    <row r="32" spans="1:8" x14ac:dyDescent="0.35">
      <c r="A32" s="51" t="s">
        <v>41</v>
      </c>
      <c r="B32" s="191" t="s">
        <v>285</v>
      </c>
      <c r="C32" s="192"/>
      <c r="D32" s="165">
        <f>'2.3 Otros méritos Docentes'!N16</f>
        <v>0</v>
      </c>
      <c r="E32" s="166"/>
    </row>
    <row r="33" spans="1:8" x14ac:dyDescent="0.35">
      <c r="A33" s="51" t="s">
        <v>42</v>
      </c>
      <c r="B33" s="163" t="s">
        <v>286</v>
      </c>
      <c r="C33" s="164"/>
      <c r="D33" s="165">
        <f>'2.3 Otros méritos Docentes'!N17</f>
        <v>0</v>
      </c>
      <c r="E33" s="166"/>
    </row>
    <row r="34" spans="1:8" ht="14.4" customHeight="1" x14ac:dyDescent="0.35">
      <c r="A34" s="170" t="s">
        <v>287</v>
      </c>
      <c r="B34" s="171"/>
      <c r="C34" s="172"/>
      <c r="D34" s="182" t="str">
        <f>IF(SUM(E35,E39,E48)=0,"",SUM(E35,E39,E48))</f>
        <v/>
      </c>
      <c r="E34" s="183"/>
      <c r="G34" s="46" t="s">
        <v>62</v>
      </c>
    </row>
    <row r="35" spans="1:8" ht="14.4" customHeight="1" x14ac:dyDescent="0.35">
      <c r="A35" s="175" t="s">
        <v>288</v>
      </c>
      <c r="B35" s="176"/>
      <c r="C35" s="177"/>
      <c r="D35" s="47" t="str">
        <f>IF(SUM(D36:E38)=0,"",SUM(D36:E38))</f>
        <v/>
      </c>
      <c r="E35" s="48" t="str">
        <f>IF(D35="","",+D35*H35)</f>
        <v/>
      </c>
      <c r="G35" s="49" t="s">
        <v>63</v>
      </c>
      <c r="H35" s="50">
        <v>1</v>
      </c>
    </row>
    <row r="36" spans="1:8" x14ac:dyDescent="0.35">
      <c r="A36" s="51" t="s">
        <v>38</v>
      </c>
      <c r="B36" s="163" t="s">
        <v>289</v>
      </c>
      <c r="C36" s="164"/>
      <c r="D36" s="165">
        <f>'3.1 Formación investigación'!M6</f>
        <v>0</v>
      </c>
      <c r="E36" s="166"/>
    </row>
    <row r="37" spans="1:8" x14ac:dyDescent="0.35">
      <c r="A37" s="51" t="s">
        <v>39</v>
      </c>
      <c r="B37" s="163" t="s">
        <v>290</v>
      </c>
      <c r="C37" s="164"/>
      <c r="D37" s="165">
        <f>'3.1 Formación investigación'!M7</f>
        <v>0</v>
      </c>
      <c r="E37" s="166"/>
    </row>
    <row r="38" spans="1:8" x14ac:dyDescent="0.35">
      <c r="A38" s="51" t="s">
        <v>42</v>
      </c>
      <c r="B38" s="163" t="s">
        <v>291</v>
      </c>
      <c r="C38" s="181"/>
      <c r="D38" s="165">
        <f>'3.1 Formación investigación'!M8</f>
        <v>0</v>
      </c>
      <c r="E38" s="166"/>
    </row>
    <row r="39" spans="1:8" ht="14.4" customHeight="1" x14ac:dyDescent="0.35">
      <c r="A39" s="175" t="s">
        <v>292</v>
      </c>
      <c r="B39" s="176"/>
      <c r="C39" s="177"/>
      <c r="D39" s="47" t="str">
        <f>IF(SUM(D40:E47)=0,"",SUM(D40:E47))</f>
        <v/>
      </c>
      <c r="E39" s="48" t="str">
        <f>IF(D39="","",+D39*H39)</f>
        <v/>
      </c>
      <c r="G39" s="49" t="s">
        <v>60</v>
      </c>
      <c r="H39" s="50">
        <v>1</v>
      </c>
    </row>
    <row r="40" spans="1:8" x14ac:dyDescent="0.35">
      <c r="A40" s="51" t="s">
        <v>38</v>
      </c>
      <c r="B40" s="163" t="s">
        <v>293</v>
      </c>
      <c r="C40" s="164"/>
      <c r="D40" s="165">
        <f>'3.2a Artículos'!W5</f>
        <v>0</v>
      </c>
      <c r="E40" s="166"/>
    </row>
    <row r="41" spans="1:8" x14ac:dyDescent="0.35">
      <c r="A41" s="51" t="s">
        <v>39</v>
      </c>
      <c r="B41" s="163" t="s">
        <v>294</v>
      </c>
      <c r="C41" s="164"/>
      <c r="D41" s="165">
        <f>'3.2b Libros'!L6</f>
        <v>0</v>
      </c>
      <c r="E41" s="166"/>
    </row>
    <row r="42" spans="1:8" ht="22.75" customHeight="1" x14ac:dyDescent="0.35">
      <c r="A42" s="51" t="s">
        <v>40</v>
      </c>
      <c r="B42" s="163" t="s">
        <v>295</v>
      </c>
      <c r="C42" s="164"/>
      <c r="D42" s="165">
        <f>'3.2c-3.2h Projectes, etc'!Q10</f>
        <v>0</v>
      </c>
      <c r="E42" s="166"/>
      <c r="G42" s="52"/>
    </row>
    <row r="43" spans="1:8" x14ac:dyDescent="0.35">
      <c r="A43" s="51" t="s">
        <v>41</v>
      </c>
      <c r="B43" s="163" t="s">
        <v>296</v>
      </c>
      <c r="C43" s="181"/>
      <c r="D43" s="165">
        <f>'3.2c-3.2h Projectes, etc'!Q12</f>
        <v>0</v>
      </c>
      <c r="E43" s="166"/>
      <c r="G43" s="52"/>
    </row>
    <row r="44" spans="1:8" x14ac:dyDescent="0.35">
      <c r="A44" s="51" t="s">
        <v>42</v>
      </c>
      <c r="B44" s="163" t="s">
        <v>297</v>
      </c>
      <c r="C44" s="181"/>
      <c r="D44" s="165">
        <f>'3.2c-3.2h Projectes, etc'!Q13</f>
        <v>0</v>
      </c>
      <c r="E44" s="166"/>
      <c r="G44" s="52"/>
    </row>
    <row r="45" spans="1:8" x14ac:dyDescent="0.35">
      <c r="A45" s="51" t="s">
        <v>43</v>
      </c>
      <c r="B45" s="163" t="s">
        <v>298</v>
      </c>
      <c r="C45" s="164"/>
      <c r="D45" s="165">
        <f>'3.2c-3.2h Projectes, etc'!Q15</f>
        <v>0</v>
      </c>
      <c r="E45" s="166"/>
    </row>
    <row r="46" spans="1:8" x14ac:dyDescent="0.35">
      <c r="A46" s="51" t="s">
        <v>44</v>
      </c>
      <c r="B46" s="163" t="s">
        <v>299</v>
      </c>
      <c r="C46" s="181"/>
      <c r="D46" s="165">
        <f>'3.2c-3.2h Projectes, etc'!Q16</f>
        <v>0</v>
      </c>
      <c r="E46" s="166"/>
    </row>
    <row r="47" spans="1:8" x14ac:dyDescent="0.35">
      <c r="A47" s="51" t="s">
        <v>45</v>
      </c>
      <c r="B47" s="163" t="s">
        <v>300</v>
      </c>
      <c r="C47" s="181"/>
      <c r="D47" s="165">
        <f>'3.2c-3.2h Projectes, etc'!Q17</f>
        <v>0</v>
      </c>
      <c r="E47" s="166"/>
      <c r="G47" s="52"/>
    </row>
    <row r="48" spans="1:8" ht="14.4" customHeight="1" x14ac:dyDescent="0.35">
      <c r="A48" s="175" t="s">
        <v>301</v>
      </c>
      <c r="B48" s="176"/>
      <c r="C48" s="177"/>
      <c r="D48" s="47" t="str">
        <f>IF(SUM(D49:E51)=0,"",SUM(D49:E51))</f>
        <v/>
      </c>
      <c r="E48" s="48" t="str">
        <f>IF(D48="","",+D48*H48)</f>
        <v/>
      </c>
      <c r="G48" s="49" t="s">
        <v>47</v>
      </c>
      <c r="H48" s="50">
        <v>1</v>
      </c>
    </row>
    <row r="49" spans="1:8" x14ac:dyDescent="0.35">
      <c r="A49" s="51" t="s">
        <v>38</v>
      </c>
      <c r="B49" s="163" t="s">
        <v>302</v>
      </c>
      <c r="C49" s="164"/>
      <c r="D49" s="165">
        <f>'3.3 Otros méritos investigación'!I8</f>
        <v>0</v>
      </c>
      <c r="E49" s="166"/>
    </row>
    <row r="50" spans="1:8" x14ac:dyDescent="0.35">
      <c r="A50" s="51" t="s">
        <v>39</v>
      </c>
      <c r="B50" s="163" t="s">
        <v>303</v>
      </c>
      <c r="C50" s="164"/>
      <c r="D50" s="165">
        <f>'3.3 Otros méritos investigación'!I10</f>
        <v>0</v>
      </c>
      <c r="E50" s="166"/>
    </row>
    <row r="51" spans="1:8" ht="22.75" customHeight="1" x14ac:dyDescent="0.35">
      <c r="A51" s="51" t="s">
        <v>40</v>
      </c>
      <c r="B51" s="163" t="s">
        <v>304</v>
      </c>
      <c r="C51" s="164"/>
      <c r="D51" s="165">
        <f>'3.3 Otros méritos investigación'!I13</f>
        <v>0</v>
      </c>
      <c r="E51" s="166"/>
      <c r="G51" s="52"/>
    </row>
    <row r="52" spans="1:8" x14ac:dyDescent="0.35">
      <c r="A52" s="170" t="s">
        <v>305</v>
      </c>
      <c r="B52" s="171"/>
      <c r="C52" s="172"/>
      <c r="D52" s="184">
        <f>'4 Conocimiento Lengua propia'!$D$6</f>
        <v>0</v>
      </c>
      <c r="E52" s="185"/>
      <c r="G52" s="46" t="s">
        <v>65</v>
      </c>
    </row>
    <row r="53" spans="1:8" ht="14.4" customHeight="1" x14ac:dyDescent="0.35">
      <c r="A53" s="170" t="s">
        <v>306</v>
      </c>
      <c r="B53" s="171"/>
      <c r="C53" s="172"/>
      <c r="D53" s="182" t="str">
        <f>IF(SUM(E54,E56)=0,"",SUM(E54,E56))</f>
        <v/>
      </c>
      <c r="E53" s="183"/>
      <c r="G53" s="46" t="s">
        <v>64</v>
      </c>
    </row>
    <row r="54" spans="1:8" ht="14.4" customHeight="1" x14ac:dyDescent="0.35">
      <c r="A54" s="175" t="s">
        <v>307</v>
      </c>
      <c r="B54" s="176"/>
      <c r="C54" s="177"/>
      <c r="D54" s="47" t="str">
        <f>IF(SUM(D55:E55)=0,"",SUM(D55:E55))</f>
        <v/>
      </c>
      <c r="E54" s="48" t="str">
        <f>IF(D54="","",+D54*H54)</f>
        <v/>
      </c>
      <c r="G54" s="49" t="s">
        <v>46</v>
      </c>
      <c r="H54" s="50">
        <v>1</v>
      </c>
    </row>
    <row r="55" spans="1:8" x14ac:dyDescent="0.35">
      <c r="A55" s="51"/>
      <c r="B55" s="163" t="s">
        <v>308</v>
      </c>
      <c r="C55" s="164"/>
      <c r="D55" s="165">
        <f>'5 Otros méritos'!H9</f>
        <v>0</v>
      </c>
      <c r="E55" s="166"/>
      <c r="G55" s="52"/>
    </row>
    <row r="56" spans="1:8" x14ac:dyDescent="0.35">
      <c r="A56" s="175" t="s">
        <v>309</v>
      </c>
      <c r="B56" s="176"/>
      <c r="C56" s="177"/>
      <c r="D56" s="47" t="str">
        <f>IF(SUM(D57:E59)=0,"",SUM(D57:E59))</f>
        <v/>
      </c>
      <c r="E56" s="48" t="str">
        <f>IF(D56="","",+D56*H56)</f>
        <v/>
      </c>
      <c r="G56" s="49" t="s">
        <v>47</v>
      </c>
      <c r="H56" s="50">
        <v>1</v>
      </c>
    </row>
    <row r="57" spans="1:8" x14ac:dyDescent="0.35">
      <c r="A57" s="51" t="s">
        <v>38</v>
      </c>
      <c r="B57" s="163" t="s">
        <v>310</v>
      </c>
      <c r="C57" s="181"/>
      <c r="D57" s="165">
        <f>'5 Otros méritos'!H15</f>
        <v>0</v>
      </c>
      <c r="E57" s="166"/>
      <c r="G57" s="52"/>
    </row>
    <row r="58" spans="1:8" x14ac:dyDescent="0.35">
      <c r="A58" s="51" t="s">
        <v>39</v>
      </c>
      <c r="B58" s="163" t="s">
        <v>311</v>
      </c>
      <c r="C58" s="164"/>
      <c r="D58" s="165">
        <f>'5 Otros méritos'!H16</f>
        <v>0</v>
      </c>
      <c r="E58" s="166"/>
      <c r="G58" s="52"/>
    </row>
    <row r="59" spans="1:8" x14ac:dyDescent="0.35">
      <c r="A59" s="51" t="s">
        <v>40</v>
      </c>
      <c r="B59" s="163" t="s">
        <v>312</v>
      </c>
      <c r="C59" s="164"/>
      <c r="D59" s="165">
        <f>'5 Otros méritos'!H17</f>
        <v>0</v>
      </c>
      <c r="E59" s="166"/>
      <c r="G59" s="52"/>
    </row>
    <row r="60" spans="1:8" x14ac:dyDescent="0.35">
      <c r="A60" s="170" t="s">
        <v>313</v>
      </c>
      <c r="B60" s="171"/>
      <c r="C60" s="172"/>
      <c r="D60" s="184" t="str">
        <f>IF(SUM(D61)=0,"",D61)</f>
        <v/>
      </c>
      <c r="E60" s="185"/>
      <c r="G60" s="46" t="s">
        <v>66</v>
      </c>
    </row>
    <row r="61" spans="1:8" x14ac:dyDescent="0.35">
      <c r="A61" s="51" t="s">
        <v>38</v>
      </c>
      <c r="B61" s="163" t="s">
        <v>314</v>
      </c>
      <c r="C61" s="190"/>
      <c r="D61" s="165">
        <f>'6 Mérito preferente'!G4</f>
        <v>0</v>
      </c>
      <c r="E61" s="166"/>
      <c r="G61" s="52"/>
    </row>
    <row r="62" spans="1:8" x14ac:dyDescent="0.35">
      <c r="A62" s="170" t="s">
        <v>315</v>
      </c>
      <c r="B62" s="171"/>
      <c r="C62" s="172"/>
      <c r="D62" s="184">
        <f>'7 Medidas Igualdad'!J9</f>
        <v>0</v>
      </c>
      <c r="E62" s="185"/>
      <c r="G62" s="46" t="s">
        <v>67</v>
      </c>
    </row>
    <row r="63" spans="1:8" x14ac:dyDescent="0.35">
      <c r="A63" s="186"/>
      <c r="B63" s="187"/>
      <c r="C63" s="53" t="s">
        <v>316</v>
      </c>
      <c r="D63" s="188" t="str">
        <f>IF(SUM(D3,D16,D34,D52,D53,D60,D62)=0,"",SUM(D3,D16,D34,D52,D53,D60,D62))</f>
        <v/>
      </c>
      <c r="E63" s="189"/>
    </row>
  </sheetData>
  <sheetProtection algorithmName="SHA-512" hashValue="zCUApPB2wX90xpXfqT19D5KVHhrLFHAdtAmkRn4Ybtz8yyzaKViF7XNnq70Aj3rQXf36cHrad0C3YSYYb/PNkA==" saltValue="kzZgV332u3U1SgEV4bEuEw==" spinCount="100000" sheet="1" objects="1" scenarios="1"/>
  <mergeCells count="114">
    <mergeCell ref="A28:C28"/>
    <mergeCell ref="B29:C29"/>
    <mergeCell ref="D29:E29"/>
    <mergeCell ref="B30:C30"/>
    <mergeCell ref="D30:E30"/>
    <mergeCell ref="B33:C33"/>
    <mergeCell ref="D33:E33"/>
    <mergeCell ref="D26:E26"/>
    <mergeCell ref="D27:E27"/>
    <mergeCell ref="B26:C26"/>
    <mergeCell ref="B27:C27"/>
    <mergeCell ref="B31:C31"/>
    <mergeCell ref="B32:C32"/>
    <mergeCell ref="D31:E31"/>
    <mergeCell ref="D32:E32"/>
    <mergeCell ref="D62:E62"/>
    <mergeCell ref="A63:B63"/>
    <mergeCell ref="D63:E63"/>
    <mergeCell ref="A52:C52"/>
    <mergeCell ref="D52:E52"/>
    <mergeCell ref="A60:C60"/>
    <mergeCell ref="D60:E60"/>
    <mergeCell ref="B61:C61"/>
    <mergeCell ref="D61:E61"/>
    <mergeCell ref="A62:C62"/>
    <mergeCell ref="B58:C58"/>
    <mergeCell ref="D58:E58"/>
    <mergeCell ref="B59:C59"/>
    <mergeCell ref="D59:E59"/>
    <mergeCell ref="B57:C57"/>
    <mergeCell ref="D57:E57"/>
    <mergeCell ref="A56:C56"/>
    <mergeCell ref="D47:E47"/>
    <mergeCell ref="A53:C53"/>
    <mergeCell ref="D53:E53"/>
    <mergeCell ref="A54:C54"/>
    <mergeCell ref="B55:C55"/>
    <mergeCell ref="D55:E55"/>
    <mergeCell ref="B47:C47"/>
    <mergeCell ref="A48:C48"/>
    <mergeCell ref="B49:C49"/>
    <mergeCell ref="B50:C50"/>
    <mergeCell ref="D50:E50"/>
    <mergeCell ref="D49:E49"/>
    <mergeCell ref="B51:C51"/>
    <mergeCell ref="D51:E51"/>
    <mergeCell ref="D45:E45"/>
    <mergeCell ref="B45:C45"/>
    <mergeCell ref="D46:E46"/>
    <mergeCell ref="B42:C42"/>
    <mergeCell ref="D42:E42"/>
    <mergeCell ref="B43:C43"/>
    <mergeCell ref="D43:E43"/>
    <mergeCell ref="B44:C44"/>
    <mergeCell ref="D44:E44"/>
    <mergeCell ref="B46:C46"/>
    <mergeCell ref="B38:C38"/>
    <mergeCell ref="D38:E38"/>
    <mergeCell ref="A39:C39"/>
    <mergeCell ref="B40:C40"/>
    <mergeCell ref="D40:E40"/>
    <mergeCell ref="B41:C41"/>
    <mergeCell ref="D41:E41"/>
    <mergeCell ref="A34:C34"/>
    <mergeCell ref="D34:E34"/>
    <mergeCell ref="A35:C35"/>
    <mergeCell ref="B36:C36"/>
    <mergeCell ref="D36:E36"/>
    <mergeCell ref="B37:C37"/>
    <mergeCell ref="D37:E37"/>
    <mergeCell ref="A23:C23"/>
    <mergeCell ref="B24:C24"/>
    <mergeCell ref="D24:E24"/>
    <mergeCell ref="B25:C25"/>
    <mergeCell ref="D25:E25"/>
    <mergeCell ref="B20:C20"/>
    <mergeCell ref="D20:E20"/>
    <mergeCell ref="B21:C21"/>
    <mergeCell ref="D21:E21"/>
    <mergeCell ref="B22:C22"/>
    <mergeCell ref="D22:E22"/>
    <mergeCell ref="D16:E16"/>
    <mergeCell ref="A17:C17"/>
    <mergeCell ref="B18:C18"/>
    <mergeCell ref="D18:E18"/>
    <mergeCell ref="B19:C19"/>
    <mergeCell ref="D19:E19"/>
    <mergeCell ref="B15:C15"/>
    <mergeCell ref="D15:E15"/>
    <mergeCell ref="A16:C16"/>
    <mergeCell ref="B13:C13"/>
    <mergeCell ref="D13:E13"/>
    <mergeCell ref="B14:C14"/>
    <mergeCell ref="D14:E14"/>
    <mergeCell ref="B10:C10"/>
    <mergeCell ref="D10:E10"/>
    <mergeCell ref="A11:C11"/>
    <mergeCell ref="B12:C12"/>
    <mergeCell ref="D12:E12"/>
    <mergeCell ref="B8:C8"/>
    <mergeCell ref="D8:E8"/>
    <mergeCell ref="B9:C9"/>
    <mergeCell ref="D9:E9"/>
    <mergeCell ref="B6:C6"/>
    <mergeCell ref="D6:E6"/>
    <mergeCell ref="B7:C7"/>
    <mergeCell ref="D7:E7"/>
    <mergeCell ref="A1:E1"/>
    <mergeCell ref="A2:E2"/>
    <mergeCell ref="A3:C3"/>
    <mergeCell ref="D3:E3"/>
    <mergeCell ref="A4:C4"/>
    <mergeCell ref="B5:C5"/>
    <mergeCell ref="D5:E5"/>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X69"/>
  <sheetViews>
    <sheetView workbookViewId="0">
      <selection activeCell="G5" sqref="G5"/>
    </sheetView>
  </sheetViews>
  <sheetFormatPr baseColWidth="10" defaultColWidth="11.54296875" defaultRowHeight="14.5" x14ac:dyDescent="0.35"/>
  <cols>
    <col min="1" max="3" width="21.6328125" customWidth="1"/>
    <col min="4" max="4" width="26.6328125" customWidth="1"/>
    <col min="5" max="5" width="25.453125" customWidth="1"/>
    <col min="7" max="7" width="21.36328125" customWidth="1"/>
    <col min="11" max="11" width="31.6328125" customWidth="1"/>
    <col min="12" max="12" width="33.1796875" customWidth="1"/>
    <col min="13" max="13" width="25.08984375" customWidth="1"/>
    <col min="14" max="15" width="30.453125" customWidth="1"/>
    <col min="21" max="21" width="39.81640625" customWidth="1"/>
  </cols>
  <sheetData>
    <row r="1" spans="1:24" x14ac:dyDescent="0.35">
      <c r="A1" s="1" t="s">
        <v>49</v>
      </c>
      <c r="B1" s="1" t="s">
        <v>17</v>
      </c>
      <c r="C1" s="1">
        <v>1.2</v>
      </c>
      <c r="D1" s="1" t="s">
        <v>7</v>
      </c>
      <c r="E1" s="1" t="s">
        <v>51</v>
      </c>
      <c r="F1" s="1" t="s">
        <v>6</v>
      </c>
      <c r="G1" s="1">
        <v>2.2000000000000002</v>
      </c>
      <c r="H1" s="1">
        <v>2.1</v>
      </c>
      <c r="I1" s="16" t="s">
        <v>52</v>
      </c>
      <c r="J1" s="16">
        <v>2.2999999999999998</v>
      </c>
      <c r="K1" s="1" t="s">
        <v>57</v>
      </c>
      <c r="L1" s="16" t="s">
        <v>4</v>
      </c>
      <c r="M1" s="16" t="s">
        <v>5</v>
      </c>
      <c r="N1" s="1" t="s">
        <v>59</v>
      </c>
      <c r="O1" s="1">
        <v>3.3</v>
      </c>
      <c r="P1" s="16" t="s">
        <v>3</v>
      </c>
      <c r="Q1" t="s">
        <v>14</v>
      </c>
      <c r="R1" s="1" t="s">
        <v>18</v>
      </c>
      <c r="S1" s="1">
        <v>7</v>
      </c>
      <c r="U1" s="1">
        <v>5</v>
      </c>
      <c r="V1" t="s">
        <v>29</v>
      </c>
      <c r="W1" s="1" t="s">
        <v>14</v>
      </c>
      <c r="X1" t="s">
        <v>14</v>
      </c>
    </row>
    <row r="2" spans="1:24" x14ac:dyDescent="0.35">
      <c r="A2" t="s">
        <v>32</v>
      </c>
      <c r="B2">
        <v>1</v>
      </c>
      <c r="C2" t="s">
        <v>90</v>
      </c>
      <c r="D2" t="s">
        <v>85</v>
      </c>
      <c r="E2" t="s">
        <v>101</v>
      </c>
      <c r="F2" t="s">
        <v>8</v>
      </c>
      <c r="G2" t="s">
        <v>113</v>
      </c>
      <c r="H2" t="s">
        <v>11</v>
      </c>
      <c r="I2" s="13" t="s">
        <v>163</v>
      </c>
      <c r="J2" s="13" t="s">
        <v>0</v>
      </c>
      <c r="K2" t="s">
        <v>19</v>
      </c>
      <c r="L2" s="13" t="s">
        <v>170</v>
      </c>
      <c r="M2" s="13" t="s">
        <v>168</v>
      </c>
      <c r="N2" t="s">
        <v>249</v>
      </c>
      <c r="O2" s="13" t="s">
        <v>204</v>
      </c>
      <c r="P2" s="13" t="s">
        <v>35</v>
      </c>
      <c r="Q2" t="s">
        <v>15</v>
      </c>
      <c r="R2" t="s">
        <v>21</v>
      </c>
      <c r="S2" t="s">
        <v>58</v>
      </c>
      <c r="U2" t="s">
        <v>227</v>
      </c>
      <c r="V2" t="s">
        <v>192</v>
      </c>
      <c r="W2" t="s">
        <v>26</v>
      </c>
      <c r="X2" t="s">
        <v>30</v>
      </c>
    </row>
    <row r="3" spans="1:24" x14ac:dyDescent="0.35">
      <c r="A3" t="s">
        <v>33</v>
      </c>
      <c r="B3">
        <v>2</v>
      </c>
      <c r="C3" t="s">
        <v>91</v>
      </c>
      <c r="D3" t="s">
        <v>86</v>
      </c>
      <c r="E3" t="s">
        <v>102</v>
      </c>
      <c r="F3" t="s">
        <v>9</v>
      </c>
      <c r="G3" t="s">
        <v>111</v>
      </c>
      <c r="H3" t="s">
        <v>12</v>
      </c>
      <c r="I3" s="13" t="s">
        <v>164</v>
      </c>
      <c r="J3" s="13" t="s">
        <v>124</v>
      </c>
      <c r="K3" t="s">
        <v>20</v>
      </c>
      <c r="L3" s="13" t="s">
        <v>171</v>
      </c>
      <c r="M3" s="13" t="s">
        <v>169</v>
      </c>
      <c r="N3" t="s">
        <v>250</v>
      </c>
      <c r="O3" s="13" t="s">
        <v>205</v>
      </c>
      <c r="P3" s="13" t="s">
        <v>36</v>
      </c>
      <c r="Q3" t="s">
        <v>13</v>
      </c>
      <c r="R3" t="s">
        <v>22</v>
      </c>
      <c r="S3" t="s">
        <v>177</v>
      </c>
      <c r="U3" t="s">
        <v>228</v>
      </c>
      <c r="V3" t="s">
        <v>26</v>
      </c>
      <c r="W3" t="s">
        <v>25</v>
      </c>
      <c r="X3" t="s">
        <v>31</v>
      </c>
    </row>
    <row r="4" spans="1:24" x14ac:dyDescent="0.35">
      <c r="B4">
        <v>3</v>
      </c>
      <c r="C4" t="s">
        <v>92</v>
      </c>
      <c r="D4" t="s">
        <v>87</v>
      </c>
      <c r="E4" t="s">
        <v>103</v>
      </c>
      <c r="G4" t="s">
        <v>112</v>
      </c>
      <c r="H4" t="s">
        <v>153</v>
      </c>
      <c r="I4" s="13" t="s">
        <v>165</v>
      </c>
      <c r="J4" s="13" t="s">
        <v>125</v>
      </c>
      <c r="K4" t="s">
        <v>126</v>
      </c>
      <c r="L4" s="13" t="s">
        <v>172</v>
      </c>
      <c r="N4" t="s">
        <v>251</v>
      </c>
      <c r="O4" t="s">
        <v>206</v>
      </c>
      <c r="Q4" t="s">
        <v>16</v>
      </c>
      <c r="R4" t="s">
        <v>23</v>
      </c>
      <c r="S4" t="s">
        <v>178</v>
      </c>
      <c r="U4" t="s">
        <v>229</v>
      </c>
      <c r="V4" t="s">
        <v>25</v>
      </c>
      <c r="W4" t="s">
        <v>24</v>
      </c>
      <c r="X4" t="s">
        <v>53</v>
      </c>
    </row>
    <row r="5" spans="1:24" x14ac:dyDescent="0.35">
      <c r="B5">
        <v>4</v>
      </c>
      <c r="C5" t="s">
        <v>93</v>
      </c>
      <c r="D5" t="s">
        <v>88</v>
      </c>
      <c r="E5" t="s">
        <v>104</v>
      </c>
      <c r="G5" t="s">
        <v>318</v>
      </c>
      <c r="I5" s="13"/>
      <c r="J5" s="13"/>
      <c r="K5" t="s">
        <v>127</v>
      </c>
      <c r="L5" s="13" t="s">
        <v>173</v>
      </c>
      <c r="N5" t="s">
        <v>252</v>
      </c>
      <c r="O5" t="s">
        <v>207</v>
      </c>
      <c r="R5" t="s">
        <v>24</v>
      </c>
      <c r="U5" t="s">
        <v>230</v>
      </c>
      <c r="V5" t="s">
        <v>24</v>
      </c>
      <c r="W5" t="s">
        <v>23</v>
      </c>
    </row>
    <row r="6" spans="1:24" x14ac:dyDescent="0.35">
      <c r="B6">
        <v>5</v>
      </c>
      <c r="D6" t="s">
        <v>89</v>
      </c>
      <c r="E6" t="s">
        <v>105</v>
      </c>
      <c r="K6" t="s">
        <v>128</v>
      </c>
      <c r="N6" t="s">
        <v>253</v>
      </c>
      <c r="O6" t="s">
        <v>208</v>
      </c>
      <c r="R6" t="s">
        <v>25</v>
      </c>
      <c r="U6" t="s">
        <v>231</v>
      </c>
      <c r="V6" t="s">
        <v>23</v>
      </c>
      <c r="W6" t="s">
        <v>22</v>
      </c>
    </row>
    <row r="7" spans="1:24" x14ac:dyDescent="0.35">
      <c r="B7">
        <v>6</v>
      </c>
      <c r="K7" t="s">
        <v>129</v>
      </c>
      <c r="N7" t="s">
        <v>319</v>
      </c>
      <c r="O7" t="s">
        <v>209</v>
      </c>
      <c r="R7" t="s">
        <v>26</v>
      </c>
      <c r="V7" t="s">
        <v>22</v>
      </c>
      <c r="W7" t="s">
        <v>21</v>
      </c>
    </row>
    <row r="8" spans="1:24" x14ac:dyDescent="0.35">
      <c r="B8">
        <v>7</v>
      </c>
      <c r="K8" t="s">
        <v>130</v>
      </c>
      <c r="N8" t="s">
        <v>254</v>
      </c>
      <c r="O8" t="s">
        <v>210</v>
      </c>
      <c r="V8" t="s">
        <v>21</v>
      </c>
    </row>
    <row r="9" spans="1:24" x14ac:dyDescent="0.35">
      <c r="B9">
        <v>8</v>
      </c>
      <c r="K9" t="s">
        <v>131</v>
      </c>
      <c r="N9" t="s">
        <v>255</v>
      </c>
    </row>
    <row r="10" spans="1:24" x14ac:dyDescent="0.35">
      <c r="B10">
        <v>9</v>
      </c>
      <c r="K10" t="s">
        <v>132</v>
      </c>
    </row>
    <row r="11" spans="1:24" x14ac:dyDescent="0.35">
      <c r="B11">
        <v>10</v>
      </c>
    </row>
    <row r="12" spans="1:24" x14ac:dyDescent="0.35">
      <c r="B12">
        <v>11</v>
      </c>
    </row>
    <row r="13" spans="1:24" x14ac:dyDescent="0.35">
      <c r="B13">
        <v>12</v>
      </c>
    </row>
    <row r="14" spans="1:24" x14ac:dyDescent="0.35">
      <c r="B14">
        <v>13</v>
      </c>
    </row>
    <row r="15" spans="1:24" x14ac:dyDescent="0.35">
      <c r="B15">
        <v>14</v>
      </c>
    </row>
    <row r="16" spans="1:24" x14ac:dyDescent="0.35">
      <c r="B16">
        <v>15</v>
      </c>
    </row>
    <row r="17" spans="2:2" x14ac:dyDescent="0.35">
      <c r="B17">
        <v>16</v>
      </c>
    </row>
    <row r="18" spans="2:2" x14ac:dyDescent="0.35">
      <c r="B18">
        <v>17</v>
      </c>
    </row>
    <row r="19" spans="2:2" x14ac:dyDescent="0.35">
      <c r="B19">
        <v>18</v>
      </c>
    </row>
    <row r="20" spans="2:2" x14ac:dyDescent="0.35">
      <c r="B20">
        <v>19</v>
      </c>
    </row>
    <row r="21" spans="2:2" x14ac:dyDescent="0.35">
      <c r="B21">
        <v>20</v>
      </c>
    </row>
    <row r="22" spans="2:2" x14ac:dyDescent="0.35">
      <c r="B22">
        <v>21</v>
      </c>
    </row>
    <row r="23" spans="2:2" x14ac:dyDescent="0.35">
      <c r="B23">
        <v>22</v>
      </c>
    </row>
    <row r="24" spans="2:2" x14ac:dyDescent="0.35">
      <c r="B24">
        <v>23</v>
      </c>
    </row>
    <row r="25" spans="2:2" x14ac:dyDescent="0.35">
      <c r="B25">
        <v>24</v>
      </c>
    </row>
    <row r="26" spans="2:2" x14ac:dyDescent="0.35">
      <c r="B26">
        <v>25</v>
      </c>
    </row>
    <row r="27" spans="2:2" x14ac:dyDescent="0.35">
      <c r="B27">
        <v>26</v>
      </c>
    </row>
    <row r="28" spans="2:2" x14ac:dyDescent="0.35">
      <c r="B28">
        <v>27</v>
      </c>
    </row>
    <row r="29" spans="2:2" x14ac:dyDescent="0.35">
      <c r="B29">
        <v>28</v>
      </c>
    </row>
    <row r="30" spans="2:2" x14ac:dyDescent="0.35">
      <c r="B30">
        <v>29</v>
      </c>
    </row>
    <row r="31" spans="2:2" x14ac:dyDescent="0.35">
      <c r="B31">
        <v>30</v>
      </c>
    </row>
    <row r="32" spans="2:2" x14ac:dyDescent="0.35">
      <c r="B32">
        <v>31</v>
      </c>
    </row>
    <row r="33" spans="2:2" x14ac:dyDescent="0.35">
      <c r="B33">
        <v>32</v>
      </c>
    </row>
    <row r="34" spans="2:2" x14ac:dyDescent="0.35">
      <c r="B34">
        <v>33</v>
      </c>
    </row>
    <row r="35" spans="2:2" x14ac:dyDescent="0.35">
      <c r="B35">
        <v>34</v>
      </c>
    </row>
    <row r="36" spans="2:2" x14ac:dyDescent="0.35">
      <c r="B36">
        <v>35</v>
      </c>
    </row>
    <row r="37" spans="2:2" x14ac:dyDescent="0.35">
      <c r="B37">
        <v>36</v>
      </c>
    </row>
    <row r="38" spans="2:2" x14ac:dyDescent="0.35">
      <c r="B38">
        <v>37</v>
      </c>
    </row>
    <row r="39" spans="2:2" x14ac:dyDescent="0.35">
      <c r="B39">
        <v>38</v>
      </c>
    </row>
    <row r="40" spans="2:2" x14ac:dyDescent="0.35">
      <c r="B40">
        <v>39</v>
      </c>
    </row>
    <row r="41" spans="2:2" x14ac:dyDescent="0.35">
      <c r="B41">
        <v>40</v>
      </c>
    </row>
    <row r="42" spans="2:2" x14ac:dyDescent="0.35">
      <c r="B42">
        <v>41</v>
      </c>
    </row>
    <row r="43" spans="2:2" x14ac:dyDescent="0.35">
      <c r="B43">
        <v>42</v>
      </c>
    </row>
    <row r="44" spans="2:2" x14ac:dyDescent="0.35">
      <c r="B44">
        <v>43</v>
      </c>
    </row>
    <row r="45" spans="2:2" x14ac:dyDescent="0.35">
      <c r="B45">
        <v>44</v>
      </c>
    </row>
    <row r="46" spans="2:2" x14ac:dyDescent="0.35">
      <c r="B46">
        <v>45</v>
      </c>
    </row>
    <row r="47" spans="2:2" x14ac:dyDescent="0.35">
      <c r="B47">
        <v>46</v>
      </c>
    </row>
    <row r="48" spans="2:2" x14ac:dyDescent="0.35">
      <c r="B48">
        <v>47</v>
      </c>
    </row>
    <row r="49" spans="2:2" x14ac:dyDescent="0.35">
      <c r="B49">
        <v>48</v>
      </c>
    </row>
    <row r="50" spans="2:2" x14ac:dyDescent="0.35">
      <c r="B50">
        <v>49</v>
      </c>
    </row>
    <row r="51" spans="2:2" x14ac:dyDescent="0.35">
      <c r="B51">
        <v>50</v>
      </c>
    </row>
    <row r="52" spans="2:2" x14ac:dyDescent="0.35">
      <c r="B52">
        <v>51</v>
      </c>
    </row>
    <row r="53" spans="2:2" x14ac:dyDescent="0.35">
      <c r="B53">
        <v>52</v>
      </c>
    </row>
    <row r="54" spans="2:2" x14ac:dyDescent="0.35">
      <c r="B54">
        <v>53</v>
      </c>
    </row>
    <row r="55" spans="2:2" x14ac:dyDescent="0.35">
      <c r="B55">
        <v>54</v>
      </c>
    </row>
    <row r="56" spans="2:2" x14ac:dyDescent="0.35">
      <c r="B56">
        <v>55</v>
      </c>
    </row>
    <row r="57" spans="2:2" x14ac:dyDescent="0.35">
      <c r="B57">
        <v>56</v>
      </c>
    </row>
    <row r="58" spans="2:2" x14ac:dyDescent="0.35">
      <c r="B58">
        <v>57</v>
      </c>
    </row>
    <row r="59" spans="2:2" x14ac:dyDescent="0.35">
      <c r="B59">
        <v>58</v>
      </c>
    </row>
    <row r="60" spans="2:2" x14ac:dyDescent="0.35">
      <c r="B60">
        <v>59</v>
      </c>
    </row>
    <row r="61" spans="2:2" x14ac:dyDescent="0.35">
      <c r="B61">
        <v>60</v>
      </c>
    </row>
    <row r="62" spans="2:2" x14ac:dyDescent="0.35">
      <c r="B62">
        <v>61</v>
      </c>
    </row>
    <row r="63" spans="2:2" x14ac:dyDescent="0.35">
      <c r="B63">
        <v>62</v>
      </c>
    </row>
    <row r="64" spans="2:2" x14ac:dyDescent="0.35">
      <c r="B64">
        <v>63</v>
      </c>
    </row>
    <row r="65" spans="2:2" x14ac:dyDescent="0.35">
      <c r="B65">
        <v>64</v>
      </c>
    </row>
    <row r="66" spans="2:2" x14ac:dyDescent="0.35">
      <c r="B66">
        <v>65</v>
      </c>
    </row>
    <row r="67" spans="2:2" x14ac:dyDescent="0.35">
      <c r="B67">
        <v>66</v>
      </c>
    </row>
    <row r="68" spans="2:2" x14ac:dyDescent="0.35">
      <c r="B68">
        <v>67</v>
      </c>
    </row>
    <row r="69" spans="2:2" x14ac:dyDescent="0.35">
      <c r="B69">
        <v>68</v>
      </c>
    </row>
  </sheetData>
  <sheetProtection formatCells="0" formatColumns="0" formatRows="0" insertColumns="0" insertRows="0" insertHyperlinks="0" deleteColumns="0" deleteRows="0" sort="0" autoFilter="0" pivotTables="0"/>
  <pageMargins left="0.7" right="0.7" top="0.75" bottom="0.75" header="0.3" footer="0.3"/>
  <pageSetup paperSize="9" orientation="portrait"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R34"/>
  <sheetViews>
    <sheetView workbookViewId="0">
      <selection activeCell="D12" sqref="D12"/>
    </sheetView>
  </sheetViews>
  <sheetFormatPr baseColWidth="10" defaultColWidth="11.54296875" defaultRowHeight="14.5" x14ac:dyDescent="0.35"/>
  <cols>
    <col min="1" max="1" width="34" customWidth="1"/>
    <col min="4" max="4" width="53.7265625" customWidth="1"/>
    <col min="5" max="5" width="21.36328125" customWidth="1"/>
    <col min="6" max="6" width="17.36328125" hidden="1" customWidth="1"/>
    <col min="7" max="7" width="0" hidden="1" customWidth="1"/>
    <col min="8" max="8" width="19" hidden="1" customWidth="1"/>
    <col min="9" max="9" width="0" hidden="1" customWidth="1"/>
    <col min="10" max="10" width="6.6328125" hidden="1" customWidth="1"/>
    <col min="11" max="11" width="21.6328125" hidden="1" customWidth="1"/>
    <col min="13" max="13" width="11.54296875" customWidth="1"/>
    <col min="14" max="15" width="11.54296875" hidden="1" customWidth="1"/>
    <col min="16" max="17" width="0" hidden="1" customWidth="1"/>
    <col min="20" max="20" width="0" hidden="1" customWidth="1"/>
  </cols>
  <sheetData>
    <row r="1" spans="1:14" s="109" customFormat="1" ht="18.5" x14ac:dyDescent="0.45">
      <c r="A1" s="114" t="s">
        <v>68</v>
      </c>
      <c r="B1" s="114"/>
    </row>
    <row r="2" spans="1:14" ht="15" thickBot="1" x14ac:dyDescent="0.4">
      <c r="A2" t="s">
        <v>358</v>
      </c>
      <c r="E2" s="1" t="s">
        <v>70</v>
      </c>
      <c r="H2" s="21" t="s">
        <v>79</v>
      </c>
    </row>
    <row r="3" spans="1:14" ht="33.65" customHeight="1" thickBot="1" x14ac:dyDescent="0.4">
      <c r="A3" s="107" t="s">
        <v>352</v>
      </c>
      <c r="B3" s="149" t="s">
        <v>69</v>
      </c>
      <c r="C3" s="149"/>
      <c r="D3" s="150"/>
      <c r="E3" s="64"/>
      <c r="H3" s="55">
        <f>E3*1.5</f>
        <v>0</v>
      </c>
      <c r="J3">
        <v>15</v>
      </c>
      <c r="K3" t="s">
        <v>80</v>
      </c>
      <c r="N3" s="16"/>
    </row>
    <row r="4" spans="1:14" ht="19.75" customHeight="1" thickBot="1" x14ac:dyDescent="0.4">
      <c r="A4" s="107"/>
      <c r="B4" s="94"/>
      <c r="C4" s="94"/>
      <c r="D4" s="95"/>
      <c r="E4" s="71" t="s">
        <v>77</v>
      </c>
      <c r="H4" s="67"/>
      <c r="K4" t="s">
        <v>80</v>
      </c>
      <c r="N4" s="16"/>
    </row>
    <row r="5" spans="1:14" x14ac:dyDescent="0.35">
      <c r="A5" s="107" t="s">
        <v>352</v>
      </c>
      <c r="B5" s="1" t="s">
        <v>71</v>
      </c>
      <c r="C5" s="1"/>
      <c r="E5" s="63"/>
      <c r="F5" s="13"/>
      <c r="G5" s="13"/>
      <c r="H5" s="55">
        <f>IF(E5="SÍ",0.5,0)</f>
        <v>0</v>
      </c>
      <c r="J5">
        <v>0.5</v>
      </c>
      <c r="K5" t="s">
        <v>80</v>
      </c>
      <c r="N5" s="13"/>
    </row>
    <row r="6" spans="1:14" x14ac:dyDescent="0.35">
      <c r="A6" s="107" t="s">
        <v>352</v>
      </c>
      <c r="B6" s="1" t="s">
        <v>72</v>
      </c>
      <c r="C6" s="1"/>
      <c r="E6" s="63"/>
      <c r="F6" s="13"/>
      <c r="G6" s="13"/>
      <c r="H6" s="55">
        <f>IF(E6="SÍ",1,0)</f>
        <v>0</v>
      </c>
      <c r="J6">
        <v>1</v>
      </c>
      <c r="K6" t="s">
        <v>80</v>
      </c>
      <c r="N6" s="13"/>
    </row>
    <row r="7" spans="1:14" x14ac:dyDescent="0.35">
      <c r="A7" s="107" t="s">
        <v>352</v>
      </c>
      <c r="B7" s="1" t="s">
        <v>73</v>
      </c>
      <c r="C7" s="1"/>
      <c r="E7" s="63"/>
      <c r="F7" s="13"/>
      <c r="G7" s="13"/>
      <c r="H7" s="55">
        <f>IF(E7="SÍ",0.3,0)</f>
        <v>0</v>
      </c>
      <c r="J7">
        <v>0.3</v>
      </c>
      <c r="K7" t="s">
        <v>80</v>
      </c>
      <c r="N7" s="13"/>
    </row>
    <row r="8" spans="1:14" x14ac:dyDescent="0.35">
      <c r="A8" s="107" t="s">
        <v>352</v>
      </c>
      <c r="B8" s="1" t="s">
        <v>74</v>
      </c>
      <c r="C8" s="1"/>
      <c r="E8" s="63"/>
      <c r="F8" s="13"/>
      <c r="G8" s="13"/>
      <c r="H8" s="55">
        <f>IF(E8="SÍ",1,0)</f>
        <v>0</v>
      </c>
      <c r="J8">
        <v>1</v>
      </c>
      <c r="K8" t="s">
        <v>80</v>
      </c>
      <c r="N8" s="13"/>
    </row>
    <row r="9" spans="1:14" x14ac:dyDescent="0.35">
      <c r="A9" s="107" t="s">
        <v>352</v>
      </c>
      <c r="B9" s="1" t="s">
        <v>75</v>
      </c>
      <c r="C9" s="1"/>
      <c r="E9" s="63"/>
      <c r="F9" s="13"/>
      <c r="G9" s="13"/>
      <c r="H9" s="55">
        <f>IF(E9="SÍ",0.2,0)</f>
        <v>0</v>
      </c>
      <c r="J9">
        <v>0.2</v>
      </c>
      <c r="K9" t="s">
        <v>80</v>
      </c>
    </row>
    <row r="10" spans="1:14" x14ac:dyDescent="0.35">
      <c r="E10" s="63"/>
    </row>
    <row r="11" spans="1:14" ht="18.649999999999999" customHeight="1" x14ac:dyDescent="0.7">
      <c r="E11" s="24"/>
      <c r="H11" s="37"/>
    </row>
    <row r="13" spans="1:14" ht="18.5" x14ac:dyDescent="0.45">
      <c r="A13" s="25" t="s">
        <v>76</v>
      </c>
      <c r="B13" s="68"/>
      <c r="C13" s="68"/>
      <c r="D13" s="26"/>
      <c r="E13" s="38"/>
    </row>
    <row r="14" spans="1:14" ht="18.5" x14ac:dyDescent="0.45">
      <c r="A14" s="111"/>
      <c r="B14" s="105" t="s">
        <v>341</v>
      </c>
      <c r="C14" s="113"/>
      <c r="D14" s="113"/>
      <c r="E14" s="112"/>
      <c r="F14" s="110"/>
      <c r="G14" s="109"/>
    </row>
    <row r="15" spans="1:14" ht="18.5" x14ac:dyDescent="0.45">
      <c r="A15" s="111"/>
      <c r="B15" s="105" t="s">
        <v>342</v>
      </c>
      <c r="C15" s="113"/>
      <c r="D15" s="113"/>
      <c r="E15" s="112"/>
      <c r="F15" s="110"/>
      <c r="G15" s="109"/>
    </row>
    <row r="16" spans="1:14" ht="18.5" x14ac:dyDescent="0.45">
      <c r="A16" s="111"/>
      <c r="B16" s="105" t="s">
        <v>343</v>
      </c>
      <c r="C16" s="113"/>
      <c r="D16" s="113"/>
      <c r="E16" s="112"/>
      <c r="F16" s="110"/>
      <c r="G16" s="109"/>
    </row>
    <row r="17" spans="1:18" ht="18.5" x14ac:dyDescent="0.45">
      <c r="A17" s="111"/>
      <c r="B17" s="105" t="s">
        <v>344</v>
      </c>
      <c r="C17" s="113"/>
      <c r="D17" s="113"/>
      <c r="E17" s="112"/>
      <c r="F17" s="110"/>
      <c r="G17" s="109"/>
    </row>
    <row r="18" spans="1:18" ht="45.5" thickBot="1" x14ac:dyDescent="0.55000000000000004">
      <c r="A18" t="s">
        <v>351</v>
      </c>
      <c r="E18" s="71" t="s">
        <v>77</v>
      </c>
      <c r="F18" s="140" t="s">
        <v>407</v>
      </c>
      <c r="G18" s="17" t="s">
        <v>78</v>
      </c>
      <c r="H18" s="21" t="s">
        <v>79</v>
      </c>
      <c r="N18" s="22" t="s">
        <v>10</v>
      </c>
      <c r="P18" s="9" t="s">
        <v>50</v>
      </c>
      <c r="R18" s="9"/>
    </row>
    <row r="19" spans="1:18" ht="15" thickBot="1" x14ac:dyDescent="0.4">
      <c r="A19" s="106" t="s">
        <v>352</v>
      </c>
      <c r="B19" s="13"/>
      <c r="C19" s="13"/>
      <c r="D19" s="13"/>
      <c r="E19" s="63"/>
      <c r="F19" s="13"/>
      <c r="G19" s="54">
        <f>IF(F19="ÁREA",1,IF(F19="AFÍN",0.8,IF(F19="CAMPO DE LA BIOLOGÍA",0.5,IF(F19="CIENCIAS BÁSICAS Y DE LA SALUD",0.3,IF(F19="OTROS",0.2,)))))</f>
        <v>0</v>
      </c>
      <c r="H19" s="54">
        <f>IF(E19="Otro título doctor",P$19*G19,IF(E19="Otra mención Europea/Internacional/Industrial al título de Doctor",P$20*G19,IF(E19="Otros títulos oficiales (nivel de master, licenciatura, grado, diplomatura o segundo ciclo)",P$21*G19,IF(E19="Títulos postgrado propios",P$22*G19,0))))</f>
        <v>0</v>
      </c>
      <c r="J19" s="1" t="s">
        <v>81</v>
      </c>
      <c r="N19" s="55" cm="1">
        <f t="array" ref="N19">SUMPRODUCT((H19:H33)*(E19:E33="Otro título doctor"))</f>
        <v>0</v>
      </c>
      <c r="P19" s="44">
        <v>3</v>
      </c>
      <c r="Q19" t="s">
        <v>34</v>
      </c>
    </row>
    <row r="20" spans="1:18" ht="15" thickBot="1" x14ac:dyDescent="0.4">
      <c r="A20" s="106" t="s">
        <v>352</v>
      </c>
      <c r="B20" s="1"/>
      <c r="C20" s="1"/>
      <c r="D20" s="1"/>
      <c r="E20" s="63"/>
      <c r="F20" s="13"/>
      <c r="G20" s="54">
        <f t="shared" ref="G20:G33" si="0">IF(F20="ÁREA",1,IF(F20="AFÍN",0.8,IF(F20="CAMPO DE LA BIOLOGÍA",0.5,IF(F20="CIENCIAS BÁSICAS Y DE LA SALUD",0.3,IF(F20="OTROS",0.2,)))))</f>
        <v>0</v>
      </c>
      <c r="H20" s="54">
        <f t="shared" ref="H20:H33" si="1">IF(E20="Otro título doctor",P$19*G20,IF(E20="Otra mención Europea/Internacional/Industrial al título de Doctor",P$20*G20,IF(E20="Otros títulos oficiales (nivel de master, licenciatura, grado, diplomatura o segundo ciclo)",P$21*G20,IF(E20="Títulos postgrado propios",P$22*G20,0))))</f>
        <v>0</v>
      </c>
      <c r="J20" s="1" t="s">
        <v>82</v>
      </c>
      <c r="N20" s="55" cm="1">
        <f t="array" ref="N20">SUMPRODUCT((H19:H33)*(E19:E33="Otra mención Europea/Internacional/Industrial al título de Doctor"))</f>
        <v>0</v>
      </c>
      <c r="P20" s="44">
        <v>1</v>
      </c>
      <c r="Q20" t="s">
        <v>54</v>
      </c>
    </row>
    <row r="21" spans="1:18" ht="15" thickBot="1" x14ac:dyDescent="0.4">
      <c r="A21" s="106" t="s">
        <v>352</v>
      </c>
      <c r="C21" s="1"/>
      <c r="D21" s="1"/>
      <c r="E21" s="63"/>
      <c r="F21" s="13"/>
      <c r="G21" s="54">
        <f t="shared" si="0"/>
        <v>0</v>
      </c>
      <c r="H21" s="54">
        <f t="shared" si="1"/>
        <v>0</v>
      </c>
      <c r="J21" s="1" t="s">
        <v>83</v>
      </c>
      <c r="N21" s="55" cm="1">
        <f t="array" ref="N21">SUMPRODUCT((H19:H33)*(E19:E33="Otros títulos oficiales (nivel de master, licenciatura, grado, diplomatura o segundo ciclo)"))</f>
        <v>0</v>
      </c>
      <c r="P21" s="44">
        <v>2</v>
      </c>
      <c r="Q21" t="s">
        <v>55</v>
      </c>
    </row>
    <row r="22" spans="1:18" ht="15" thickBot="1" x14ac:dyDescent="0.4">
      <c r="A22" s="106" t="s">
        <v>352</v>
      </c>
      <c r="C22" s="1"/>
      <c r="D22" s="1"/>
      <c r="E22" s="63"/>
      <c r="F22" s="13"/>
      <c r="G22" s="54">
        <f t="shared" si="0"/>
        <v>0</v>
      </c>
      <c r="H22" s="54">
        <f t="shared" si="1"/>
        <v>0</v>
      </c>
      <c r="J22" s="1" t="s">
        <v>84</v>
      </c>
      <c r="N22" s="55" cm="1">
        <f t="array" ref="N22">SUMPRODUCT((H19:H33)*(E19:E33="Títulos postgrado propios"))</f>
        <v>0</v>
      </c>
      <c r="P22" s="44">
        <v>0.25</v>
      </c>
      <c r="Q22" t="s">
        <v>56</v>
      </c>
    </row>
    <row r="23" spans="1:18" x14ac:dyDescent="0.35">
      <c r="A23" s="106" t="s">
        <v>352</v>
      </c>
      <c r="C23" s="1"/>
      <c r="D23" s="1"/>
      <c r="E23" s="63"/>
      <c r="F23" s="13"/>
      <c r="G23" s="54">
        <f t="shared" si="0"/>
        <v>0</v>
      </c>
      <c r="H23" s="54">
        <f t="shared" si="1"/>
        <v>0</v>
      </c>
      <c r="J23" s="1"/>
      <c r="N23" s="67"/>
      <c r="P23" s="13"/>
    </row>
    <row r="24" spans="1:18" x14ac:dyDescent="0.35">
      <c r="A24" s="106" t="s">
        <v>352</v>
      </c>
      <c r="B24" s="13"/>
      <c r="C24" s="13"/>
      <c r="D24" s="13"/>
      <c r="E24" s="63"/>
      <c r="F24" s="13"/>
      <c r="G24" s="54">
        <f t="shared" si="0"/>
        <v>0</v>
      </c>
      <c r="H24" s="54">
        <f t="shared" si="1"/>
        <v>0</v>
      </c>
      <c r="J24" s="1"/>
      <c r="N24" s="67"/>
      <c r="P24" s="13"/>
    </row>
    <row r="25" spans="1:18" x14ac:dyDescent="0.35">
      <c r="A25" s="106" t="s">
        <v>352</v>
      </c>
      <c r="B25" s="13"/>
      <c r="C25" s="13"/>
      <c r="D25" s="13"/>
      <c r="E25" s="63"/>
      <c r="F25" s="13"/>
      <c r="G25" s="54">
        <f t="shared" si="0"/>
        <v>0</v>
      </c>
      <c r="H25" s="54">
        <f t="shared" si="1"/>
        <v>0</v>
      </c>
      <c r="J25" s="1"/>
      <c r="N25" s="67"/>
      <c r="P25" s="13"/>
    </row>
    <row r="26" spans="1:18" x14ac:dyDescent="0.35">
      <c r="A26" s="106" t="s">
        <v>352</v>
      </c>
      <c r="B26" s="13"/>
      <c r="C26" s="13"/>
      <c r="D26" s="13"/>
      <c r="E26" s="63"/>
      <c r="F26" s="13"/>
      <c r="G26" s="54">
        <f t="shared" si="0"/>
        <v>0</v>
      </c>
      <c r="H26" s="54">
        <f t="shared" si="1"/>
        <v>0</v>
      </c>
      <c r="J26" s="1"/>
      <c r="N26" s="67"/>
      <c r="P26" s="13"/>
    </row>
    <row r="27" spans="1:18" x14ac:dyDescent="0.35">
      <c r="A27" s="106" t="s">
        <v>352</v>
      </c>
      <c r="B27" s="13"/>
      <c r="C27" s="13"/>
      <c r="D27" s="13"/>
      <c r="E27" s="63"/>
      <c r="F27" s="13"/>
      <c r="G27" s="54">
        <f t="shared" si="0"/>
        <v>0</v>
      </c>
      <c r="H27" s="54">
        <f t="shared" si="1"/>
        <v>0</v>
      </c>
    </row>
    <row r="28" spans="1:18" x14ac:dyDescent="0.35">
      <c r="A28" s="106" t="s">
        <v>352</v>
      </c>
      <c r="B28" s="13"/>
      <c r="C28" s="13"/>
      <c r="D28" s="13"/>
      <c r="E28" s="63"/>
      <c r="F28" s="13"/>
      <c r="G28" s="54">
        <f t="shared" si="0"/>
        <v>0</v>
      </c>
      <c r="H28" s="54">
        <f t="shared" si="1"/>
        <v>0</v>
      </c>
    </row>
    <row r="29" spans="1:18" x14ac:dyDescent="0.35">
      <c r="A29" s="106" t="s">
        <v>352</v>
      </c>
      <c r="B29" s="13"/>
      <c r="C29" s="13"/>
      <c r="D29" s="13"/>
      <c r="E29" s="63"/>
      <c r="F29" s="13"/>
      <c r="G29" s="54">
        <f t="shared" si="0"/>
        <v>0</v>
      </c>
      <c r="H29" s="54">
        <f t="shared" si="1"/>
        <v>0</v>
      </c>
    </row>
    <row r="30" spans="1:18" x14ac:dyDescent="0.35">
      <c r="A30" s="13"/>
      <c r="B30" s="13"/>
      <c r="C30" s="13"/>
      <c r="D30" s="13"/>
      <c r="E30" s="63"/>
      <c r="F30" s="13"/>
      <c r="G30" s="54">
        <f t="shared" si="0"/>
        <v>0</v>
      </c>
      <c r="H30" s="54">
        <f t="shared" si="1"/>
        <v>0</v>
      </c>
    </row>
    <row r="31" spans="1:18" x14ac:dyDescent="0.35">
      <c r="A31" s="13"/>
      <c r="B31" s="13"/>
      <c r="C31" s="13"/>
      <c r="D31" s="13"/>
      <c r="E31" s="63"/>
      <c r="F31" s="13"/>
      <c r="G31" s="54">
        <f t="shared" si="0"/>
        <v>0</v>
      </c>
      <c r="H31" s="54">
        <f t="shared" si="1"/>
        <v>0</v>
      </c>
    </row>
    <row r="32" spans="1:18" x14ac:dyDescent="0.35">
      <c r="A32" s="13"/>
      <c r="B32" s="13"/>
      <c r="C32" s="13"/>
      <c r="D32" s="13"/>
      <c r="E32" s="63"/>
      <c r="F32" s="13"/>
      <c r="G32" s="54">
        <f t="shared" si="0"/>
        <v>0</v>
      </c>
      <c r="H32" s="54">
        <f t="shared" si="1"/>
        <v>0</v>
      </c>
    </row>
    <row r="33" spans="1:8" x14ac:dyDescent="0.35">
      <c r="A33" s="13"/>
      <c r="B33" s="13"/>
      <c r="C33" s="13"/>
      <c r="D33" s="13"/>
      <c r="E33" s="63"/>
      <c r="F33" s="13"/>
      <c r="G33" s="54">
        <f t="shared" si="0"/>
        <v>0</v>
      </c>
      <c r="H33" s="54">
        <f t="shared" si="1"/>
        <v>0</v>
      </c>
    </row>
    <row r="34" spans="1:8" ht="18.649999999999999" customHeight="1" x14ac:dyDescent="0.7">
      <c r="E34" s="24"/>
      <c r="H34" s="37"/>
    </row>
  </sheetData>
  <sheetProtection algorithmName="SHA-512" hashValue="Gd7AUiXcRJNGXL6NOklQGHne6pRva7gMMC9xIJDQUL7IS5rc4C+1jHgjDdE3HSE3WoGIjrfKm5k16PBPcgpQBQ==" saltValue="S1878k6KKKXXeYd6yzxQ9w==" spinCount="100000" sheet="1" formatRows="0"/>
  <mergeCells count="1">
    <mergeCell ref="B3:D3"/>
  </mergeCells>
  <conditionalFormatting sqref="H19:H33">
    <cfRule type="cellIs" dxfId="7" priority="1" operator="greaterThan">
      <formula>0</formula>
    </cfRule>
  </conditionalFormatting>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Hoja1!$A$2:$A$3</xm:f>
          </x14:formula1>
          <xm:sqref>E5:E9</xm:sqref>
        </x14:dataValidation>
        <x14:dataValidation type="list" allowBlank="1" showInputMessage="1" showErrorMessage="1">
          <x14:formula1>
            <xm:f>Hoja1!$D$2:$D$6</xm:f>
          </x14:formula1>
          <xm:sqref>F19:F33</xm:sqref>
        </x14:dataValidation>
        <x14:dataValidation type="list" allowBlank="1" showInputMessage="1" showErrorMessage="1">
          <x14:formula1>
            <xm:f>Hoja1!$C$2:$C$5</xm:f>
          </x14:formula1>
          <xm:sqref>E19:E33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S98"/>
  <sheetViews>
    <sheetView workbookViewId="0">
      <selection activeCell="R10" sqref="R10"/>
    </sheetView>
  </sheetViews>
  <sheetFormatPr baseColWidth="10" defaultColWidth="11.54296875" defaultRowHeight="14.5" x14ac:dyDescent="0.35"/>
  <cols>
    <col min="1" max="1" width="34.1796875" customWidth="1"/>
    <col min="2" max="2" width="19.36328125" customWidth="1"/>
    <col min="3" max="3" width="34.54296875" customWidth="1"/>
    <col min="4" max="4" width="12.453125" customWidth="1"/>
    <col min="5" max="5" width="21.36328125" customWidth="1"/>
    <col min="6" max="6" width="15.90625" customWidth="1"/>
    <col min="7" max="7" width="14.453125" customWidth="1"/>
    <col min="8" max="9" width="0" hidden="1" customWidth="1"/>
    <col min="10" max="10" width="14.08984375" hidden="1" customWidth="1"/>
    <col min="11" max="11" width="0" hidden="1" customWidth="1"/>
    <col min="12" max="12" width="28.36328125" hidden="1" customWidth="1"/>
    <col min="13" max="13" width="41.90625" hidden="1" customWidth="1"/>
    <col min="14" max="14" width="0" hidden="1" customWidth="1"/>
    <col min="15" max="15" width="15.6328125" hidden="1" customWidth="1"/>
    <col min="16" max="16" width="8.08984375" customWidth="1"/>
    <col min="17" max="17" width="14.6328125" customWidth="1"/>
    <col min="18" max="19" width="11.54296875" customWidth="1"/>
  </cols>
  <sheetData>
    <row r="1" spans="1:19" ht="23.5" x14ac:dyDescent="0.55000000000000004">
      <c r="A1" s="116" t="s">
        <v>320</v>
      </c>
      <c r="B1" s="116"/>
      <c r="C1" s="117"/>
      <c r="D1" s="109"/>
      <c r="E1" s="109"/>
      <c r="F1" s="109"/>
      <c r="G1" s="109"/>
      <c r="H1" s="109"/>
      <c r="I1" s="109"/>
      <c r="J1" s="109"/>
    </row>
    <row r="2" spans="1:19" s="109" customFormat="1" x14ac:dyDescent="0.35">
      <c r="B2" s="115" t="s">
        <v>354</v>
      </c>
      <c r="C2" s="113"/>
      <c r="D2" s="113"/>
      <c r="E2" s="113"/>
    </row>
    <row r="3" spans="1:19" s="109" customFormat="1" x14ac:dyDescent="0.35">
      <c r="A3" s="69"/>
      <c r="B3" s="115" t="s">
        <v>355</v>
      </c>
      <c r="C3" s="113"/>
      <c r="D3" s="113"/>
      <c r="E3" s="113"/>
    </row>
    <row r="4" spans="1:19" s="109" customFormat="1" ht="23.5" x14ac:dyDescent="0.55000000000000004">
      <c r="A4" s="108"/>
      <c r="B4" s="115" t="s">
        <v>356</v>
      </c>
      <c r="C4" s="113"/>
      <c r="D4" s="113"/>
      <c r="E4" s="113"/>
      <c r="F4" s="113"/>
      <c r="G4" s="113"/>
      <c r="H4" s="113"/>
      <c r="I4" s="113"/>
      <c r="J4" s="113"/>
      <c r="K4" s="113"/>
      <c r="L4" s="113"/>
      <c r="M4" s="113"/>
    </row>
    <row r="5" spans="1:19" s="109" customFormat="1" ht="23.5" x14ac:dyDescent="0.55000000000000004">
      <c r="A5" s="108"/>
      <c r="B5" s="115" t="s">
        <v>357</v>
      </c>
      <c r="C5" s="113"/>
      <c r="D5" s="113"/>
      <c r="E5" s="113"/>
    </row>
    <row r="6" spans="1:19" s="109" customFormat="1" ht="23.5" x14ac:dyDescent="0.55000000000000004">
      <c r="A6" s="108"/>
      <c r="B6" s="115" t="s">
        <v>403</v>
      </c>
      <c r="C6" s="113"/>
      <c r="D6" s="113"/>
      <c r="E6" s="113"/>
    </row>
    <row r="7" spans="1:19" x14ac:dyDescent="0.35">
      <c r="D7" s="1"/>
      <c r="H7" s="110"/>
      <c r="I7" s="109"/>
      <c r="J7" s="109"/>
    </row>
    <row r="8" spans="1:19" ht="58" x14ac:dyDescent="0.6">
      <c r="A8" t="s">
        <v>353</v>
      </c>
      <c r="B8" s="1" t="s">
        <v>402</v>
      </c>
      <c r="C8" s="1" t="s">
        <v>401</v>
      </c>
      <c r="D8" s="1" t="s">
        <v>94</v>
      </c>
      <c r="E8" s="141" t="s">
        <v>409</v>
      </c>
      <c r="F8" s="78" t="s">
        <v>410</v>
      </c>
      <c r="G8" s="142" t="s">
        <v>95</v>
      </c>
      <c r="H8" s="140" t="s">
        <v>408</v>
      </c>
      <c r="I8" s="17" t="s">
        <v>78</v>
      </c>
      <c r="J8" s="21" t="s">
        <v>79</v>
      </c>
      <c r="L8" s="69" t="s">
        <v>96</v>
      </c>
      <c r="N8" s="56" cm="1">
        <f t="array" ref="N8">SUMPRODUCT((J9:J98)*(E9:E98="Título oficial"))</f>
        <v>0</v>
      </c>
      <c r="O8" t="s">
        <v>321</v>
      </c>
    </row>
    <row r="9" spans="1:19" ht="26" x14ac:dyDescent="0.6">
      <c r="A9" s="107" t="s">
        <v>352</v>
      </c>
      <c r="B9" s="13"/>
      <c r="C9" s="13"/>
      <c r="D9" s="13"/>
      <c r="E9" s="13"/>
      <c r="F9" s="13"/>
      <c r="G9" s="13"/>
      <c r="H9" s="13"/>
      <c r="I9" s="54">
        <f>IF(H9="ÁREA",1,IF(H9="AFÍN",0.8,IF(H9="CAMPO DE LA BIOLOGÍA",0.5,IF(H9="CIENCIAS BÁSICAS Y DE LA SALUD",0.3,IF(H9="OTROS",0.2,)))))</f>
        <v>0</v>
      </c>
      <c r="J9" s="55">
        <f>IF(F9="Pública",IF(E9="Título oficial",G9*I9*0.03,IF(E9="Título propio",G9*I9*0.005,IF(E9="Otra docencia Universitaria",G9*I9*0.005,IF(E9="Tutor prácticas de empresa",I9*0.1,IF(E9="A distancia/no presencial",0.1*I9,0))))),IF(E9="Título oficial",G9*I9*0.03*0.2,IF(E9="Título propio",G9*I9*0.005*0.2,IF(E9="Otra docencia Universitaria",G9*I9*0.005*0.2,IF(E9="Tutor prácticas de empresa",I9*0.1*0.2,IF(E9="A distancia/no presencial",0.1*I9*0.2,0))))))</f>
        <v>0</v>
      </c>
      <c r="L9" s="69" t="s">
        <v>97</v>
      </c>
      <c r="N9" s="56" cm="1">
        <f t="array" ref="N9">SUMPRODUCT((J9:J98)*(E9:E98="Título propio"))</f>
        <v>0</v>
      </c>
      <c r="O9" t="s">
        <v>106</v>
      </c>
      <c r="Q9" s="1"/>
      <c r="R9" s="1"/>
      <c r="S9" s="1"/>
    </row>
    <row r="10" spans="1:19" ht="26" x14ac:dyDescent="0.6">
      <c r="A10" s="107" t="s">
        <v>352</v>
      </c>
      <c r="B10" s="13"/>
      <c r="C10" s="13"/>
      <c r="D10" s="13"/>
      <c r="E10" s="13"/>
      <c r="F10" s="13"/>
      <c r="G10" s="13"/>
      <c r="H10" s="13"/>
      <c r="I10" s="54">
        <f t="shared" ref="I10:I73" si="0">IF(H10="ÁREA",1,IF(H10="AFÍN",0.8,IF(H10="CAMPO DE LA BIOLOGÍA",0.5,IF(H10="CIENCIAS BÁSICAS Y DE LA SALUD",0.3,IF(H10="OTROS",0.2,)))))</f>
        <v>0</v>
      </c>
      <c r="J10" s="55">
        <f t="shared" ref="J10:J73" si="1">IF(F10="Pública",IF(E10="Título oficial",G10*I10*0.03,IF(E10="Título propio",G10*I10*0.005,IF(E10="Otra docencia Universitaria",G10*I10*0.005,IF(E10="Tutor prácticas de empresa",I10*0.1,IF(E10="A distancia/no presencial",0.1*I10,0))))),IF(E10="Título oficial",G10*I10*0.03*0.2,IF(E10="Título propio",G10*I10*0.005*0.2,IF(E10="Otra docencia Universitaria",G10*I10*0.005*0.2,IF(E10="Tutor prácticas de empresa",I10*0.1*0.2,IF(E10="A distancia/no presencial",0.1*I10*0.2,0))))))</f>
        <v>0</v>
      </c>
      <c r="L10" s="69" t="s">
        <v>98</v>
      </c>
      <c r="N10" s="56" cm="1">
        <f t="array" ref="N10">SUMPRODUCT((J9:J98)*(E9:E98="Otra docencia Universitaria"))</f>
        <v>0</v>
      </c>
      <c r="O10" t="s">
        <v>106</v>
      </c>
      <c r="S10" s="13"/>
    </row>
    <row r="11" spans="1:19" ht="26" x14ac:dyDescent="0.6">
      <c r="A11" s="107" t="s">
        <v>352</v>
      </c>
      <c r="B11" s="13"/>
      <c r="C11" s="13"/>
      <c r="D11" s="13"/>
      <c r="E11" s="13"/>
      <c r="F11" s="13"/>
      <c r="G11" s="13"/>
      <c r="H11" s="13"/>
      <c r="I11" s="54">
        <f t="shared" si="0"/>
        <v>0</v>
      </c>
      <c r="J11" s="55">
        <f t="shared" si="1"/>
        <v>0</v>
      </c>
      <c r="L11" s="69" t="s">
        <v>99</v>
      </c>
      <c r="N11" s="56" cm="1">
        <f t="array" ref="N11">SUMPRODUCT((J9:J98)*(E9:E98="A distancia/no presencial"))</f>
        <v>0</v>
      </c>
      <c r="O11" t="s">
        <v>107</v>
      </c>
      <c r="S11" s="13"/>
    </row>
    <row r="12" spans="1:19" ht="26" x14ac:dyDescent="0.6">
      <c r="A12" s="107" t="s">
        <v>352</v>
      </c>
      <c r="B12" s="13"/>
      <c r="C12" s="13"/>
      <c r="D12" s="13"/>
      <c r="E12" s="13"/>
      <c r="F12" s="13"/>
      <c r="G12" s="13"/>
      <c r="H12" s="13"/>
      <c r="I12" s="54">
        <f t="shared" si="0"/>
        <v>0</v>
      </c>
      <c r="J12" s="55">
        <f t="shared" si="1"/>
        <v>0</v>
      </c>
      <c r="L12" s="69" t="s">
        <v>100</v>
      </c>
      <c r="N12" s="56" cm="1">
        <f t="array" ref="N12">SUMPRODUCT((J9:J98)*(E9:E98="Tutor prácticas de empresa"))</f>
        <v>0</v>
      </c>
      <c r="O12" t="s">
        <v>106</v>
      </c>
      <c r="S12" s="13"/>
    </row>
    <row r="13" spans="1:19" x14ac:dyDescent="0.35">
      <c r="A13" s="107" t="s">
        <v>352</v>
      </c>
      <c r="B13" s="13"/>
      <c r="C13" s="13"/>
      <c r="D13" s="13"/>
      <c r="E13" s="13"/>
      <c r="F13" s="13"/>
      <c r="G13" s="13"/>
      <c r="H13" s="13"/>
      <c r="I13" s="54">
        <f t="shared" si="0"/>
        <v>0</v>
      </c>
      <c r="J13" s="55">
        <f t="shared" si="1"/>
        <v>0</v>
      </c>
      <c r="S13" s="13"/>
    </row>
    <row r="14" spans="1:19" x14ac:dyDescent="0.35">
      <c r="A14" s="107" t="s">
        <v>352</v>
      </c>
      <c r="B14" s="13"/>
      <c r="C14" s="13"/>
      <c r="D14" s="13"/>
      <c r="E14" s="13"/>
      <c r="F14" s="13"/>
      <c r="G14" s="13"/>
      <c r="H14" s="13"/>
      <c r="I14" s="54">
        <f t="shared" si="0"/>
        <v>0</v>
      </c>
      <c r="J14" s="55">
        <f t="shared" si="1"/>
        <v>0</v>
      </c>
      <c r="S14" s="13"/>
    </row>
    <row r="15" spans="1:19" x14ac:dyDescent="0.35">
      <c r="A15" s="107" t="s">
        <v>352</v>
      </c>
      <c r="B15" s="13"/>
      <c r="C15" s="13"/>
      <c r="D15" s="13"/>
      <c r="E15" s="13"/>
      <c r="F15" s="13"/>
      <c r="G15" s="13"/>
      <c r="H15" s="13"/>
      <c r="I15" s="54">
        <f t="shared" si="0"/>
        <v>0</v>
      </c>
      <c r="J15" s="55">
        <f t="shared" si="1"/>
        <v>0</v>
      </c>
      <c r="N15" s="28"/>
    </row>
    <row r="16" spans="1:19" x14ac:dyDescent="0.35">
      <c r="A16" s="107" t="s">
        <v>352</v>
      </c>
      <c r="B16" s="13"/>
      <c r="C16" s="13"/>
      <c r="D16" s="13"/>
      <c r="E16" s="13"/>
      <c r="F16" s="13"/>
      <c r="G16" s="13"/>
      <c r="H16" s="13"/>
      <c r="I16" s="54">
        <f t="shared" si="0"/>
        <v>0</v>
      </c>
      <c r="J16" s="55">
        <f t="shared" si="1"/>
        <v>0</v>
      </c>
      <c r="N16" s="28"/>
    </row>
    <row r="17" spans="1:14" x14ac:dyDescent="0.35">
      <c r="A17" s="107" t="s">
        <v>352</v>
      </c>
      <c r="B17" s="13"/>
      <c r="C17" s="13"/>
      <c r="D17" s="13"/>
      <c r="E17" s="13"/>
      <c r="F17" s="13"/>
      <c r="G17" s="13"/>
      <c r="H17" s="13"/>
      <c r="I17" s="54">
        <f t="shared" si="0"/>
        <v>0</v>
      </c>
      <c r="J17" s="55">
        <f t="shared" si="1"/>
        <v>0</v>
      </c>
      <c r="N17" s="28"/>
    </row>
    <row r="18" spans="1:14" x14ac:dyDescent="0.35">
      <c r="A18" s="107" t="s">
        <v>352</v>
      </c>
      <c r="B18" s="13"/>
      <c r="C18" s="13"/>
      <c r="D18" s="13"/>
      <c r="E18" s="13"/>
      <c r="F18" s="13"/>
      <c r="G18" s="13"/>
      <c r="H18" s="13"/>
      <c r="I18" s="54">
        <f t="shared" si="0"/>
        <v>0</v>
      </c>
      <c r="J18" s="55">
        <f t="shared" si="1"/>
        <v>0</v>
      </c>
      <c r="N18" s="28"/>
    </row>
    <row r="19" spans="1:14" x14ac:dyDescent="0.35">
      <c r="A19" s="107" t="s">
        <v>352</v>
      </c>
      <c r="B19" s="13"/>
      <c r="C19" s="13"/>
      <c r="D19" s="13"/>
      <c r="E19" s="13"/>
      <c r="F19" s="13"/>
      <c r="G19" s="13"/>
      <c r="H19" s="13"/>
      <c r="I19" s="54">
        <f t="shared" si="0"/>
        <v>0</v>
      </c>
      <c r="J19" s="55">
        <f t="shared" si="1"/>
        <v>0</v>
      </c>
      <c r="N19" s="28"/>
    </row>
    <row r="20" spans="1:14" x14ac:dyDescent="0.35">
      <c r="A20" s="107" t="s">
        <v>352</v>
      </c>
      <c r="B20" s="13"/>
      <c r="C20" s="13"/>
      <c r="D20" s="13"/>
      <c r="E20" s="13"/>
      <c r="F20" s="13"/>
      <c r="G20" s="13"/>
      <c r="H20" s="13"/>
      <c r="I20" s="54">
        <f t="shared" si="0"/>
        <v>0</v>
      </c>
      <c r="J20" s="55">
        <f t="shared" si="1"/>
        <v>0</v>
      </c>
    </row>
    <row r="21" spans="1:14" x14ac:dyDescent="0.35">
      <c r="A21" s="107" t="s">
        <v>352</v>
      </c>
      <c r="B21" s="13"/>
      <c r="C21" s="13"/>
      <c r="D21" s="13"/>
      <c r="E21" s="13"/>
      <c r="F21" s="13"/>
      <c r="G21" s="13"/>
      <c r="H21" s="13"/>
      <c r="I21" s="54">
        <f t="shared" si="0"/>
        <v>0</v>
      </c>
      <c r="J21" s="55">
        <f t="shared" si="1"/>
        <v>0</v>
      </c>
    </row>
    <row r="22" spans="1:14" x14ac:dyDescent="0.35">
      <c r="A22" s="107" t="s">
        <v>352</v>
      </c>
      <c r="B22" s="13"/>
      <c r="C22" s="13"/>
      <c r="D22" s="13"/>
      <c r="E22" s="13"/>
      <c r="F22" s="13"/>
      <c r="G22" s="13"/>
      <c r="H22" s="13"/>
      <c r="I22" s="54">
        <f t="shared" si="0"/>
        <v>0</v>
      </c>
      <c r="J22" s="55">
        <f t="shared" si="1"/>
        <v>0</v>
      </c>
    </row>
    <row r="23" spans="1:14" x14ac:dyDescent="0.35">
      <c r="B23" s="13"/>
      <c r="C23" s="13"/>
      <c r="D23" s="13"/>
      <c r="E23" s="13"/>
      <c r="F23" s="13"/>
      <c r="G23" s="13"/>
      <c r="H23" s="13"/>
      <c r="I23" s="54">
        <f t="shared" si="0"/>
        <v>0</v>
      </c>
      <c r="J23" s="55">
        <f t="shared" si="1"/>
        <v>0</v>
      </c>
    </row>
    <row r="24" spans="1:14" x14ac:dyDescent="0.35">
      <c r="B24" s="13"/>
      <c r="C24" s="13"/>
      <c r="D24" s="13"/>
      <c r="E24" s="13"/>
      <c r="F24" s="13"/>
      <c r="G24" s="13"/>
      <c r="H24" s="13"/>
      <c r="I24" s="54">
        <f t="shared" si="0"/>
        <v>0</v>
      </c>
      <c r="J24" s="55">
        <f t="shared" si="1"/>
        <v>0</v>
      </c>
    </row>
    <row r="25" spans="1:14" x14ac:dyDescent="0.35">
      <c r="B25" s="13"/>
      <c r="C25" s="13"/>
      <c r="D25" s="13"/>
      <c r="E25" s="13"/>
      <c r="F25" s="13"/>
      <c r="G25" s="13"/>
      <c r="H25" s="13"/>
      <c r="I25" s="54">
        <f t="shared" si="0"/>
        <v>0</v>
      </c>
      <c r="J25" s="55">
        <f t="shared" si="1"/>
        <v>0</v>
      </c>
    </row>
    <row r="26" spans="1:14" x14ac:dyDescent="0.35">
      <c r="B26" s="13"/>
      <c r="C26" s="13"/>
      <c r="D26" s="13"/>
      <c r="E26" s="13"/>
      <c r="F26" s="13"/>
      <c r="G26" s="13"/>
      <c r="H26" s="13"/>
      <c r="I26" s="54">
        <f t="shared" si="0"/>
        <v>0</v>
      </c>
      <c r="J26" s="55">
        <f t="shared" si="1"/>
        <v>0</v>
      </c>
    </row>
    <row r="27" spans="1:14" x14ac:dyDescent="0.35">
      <c r="B27" s="13"/>
      <c r="C27" s="13"/>
      <c r="D27" s="13"/>
      <c r="E27" s="13"/>
      <c r="F27" s="13"/>
      <c r="G27" s="13"/>
      <c r="H27" s="13"/>
      <c r="I27" s="54">
        <f t="shared" si="0"/>
        <v>0</v>
      </c>
      <c r="J27" s="55">
        <f t="shared" si="1"/>
        <v>0</v>
      </c>
    </row>
    <row r="28" spans="1:14" x14ac:dyDescent="0.35">
      <c r="B28" s="13"/>
      <c r="C28" s="13"/>
      <c r="D28" s="13"/>
      <c r="E28" s="13"/>
      <c r="F28" s="13"/>
      <c r="G28" s="13"/>
      <c r="H28" s="13"/>
      <c r="I28" s="54">
        <f t="shared" si="0"/>
        <v>0</v>
      </c>
      <c r="J28" s="55">
        <f t="shared" si="1"/>
        <v>0</v>
      </c>
    </row>
    <row r="29" spans="1:14" x14ac:dyDescent="0.35">
      <c r="B29" s="13"/>
      <c r="C29" s="13"/>
      <c r="D29" s="13"/>
      <c r="E29" s="13"/>
      <c r="F29" s="13"/>
      <c r="G29" s="13"/>
      <c r="H29" s="13"/>
      <c r="I29" s="54">
        <f t="shared" si="0"/>
        <v>0</v>
      </c>
      <c r="J29" s="55">
        <f t="shared" si="1"/>
        <v>0</v>
      </c>
    </row>
    <row r="30" spans="1:14" x14ac:dyDescent="0.35">
      <c r="B30" s="13"/>
      <c r="C30" s="13"/>
      <c r="D30" s="13"/>
      <c r="E30" s="13"/>
      <c r="F30" s="13"/>
      <c r="G30" s="13"/>
      <c r="H30" s="13"/>
      <c r="I30" s="54">
        <f t="shared" si="0"/>
        <v>0</v>
      </c>
      <c r="J30" s="55">
        <f t="shared" si="1"/>
        <v>0</v>
      </c>
    </row>
    <row r="31" spans="1:14" x14ac:dyDescent="0.35">
      <c r="B31" s="13"/>
      <c r="C31" s="13"/>
      <c r="D31" s="13"/>
      <c r="E31" s="13"/>
      <c r="F31" s="13"/>
      <c r="G31" s="13"/>
      <c r="H31" s="13"/>
      <c r="I31" s="54">
        <f t="shared" si="0"/>
        <v>0</v>
      </c>
      <c r="J31" s="55">
        <f t="shared" si="1"/>
        <v>0</v>
      </c>
    </row>
    <row r="32" spans="1:14" x14ac:dyDescent="0.35">
      <c r="B32" s="13"/>
      <c r="C32" s="13"/>
      <c r="D32" s="13"/>
      <c r="E32" s="13"/>
      <c r="F32" s="13"/>
      <c r="G32" s="13"/>
      <c r="H32" s="13"/>
      <c r="I32" s="54">
        <f t="shared" si="0"/>
        <v>0</v>
      </c>
      <c r="J32" s="55">
        <f t="shared" si="1"/>
        <v>0</v>
      </c>
    </row>
    <row r="33" spans="2:10" x14ac:dyDescent="0.35">
      <c r="B33" s="13"/>
      <c r="C33" s="13"/>
      <c r="D33" s="13"/>
      <c r="E33" s="13"/>
      <c r="F33" s="13"/>
      <c r="G33" s="13"/>
      <c r="H33" s="13"/>
      <c r="I33" s="54">
        <f t="shared" si="0"/>
        <v>0</v>
      </c>
      <c r="J33" s="55">
        <f t="shared" si="1"/>
        <v>0</v>
      </c>
    </row>
    <row r="34" spans="2:10" x14ac:dyDescent="0.35">
      <c r="B34" s="13"/>
      <c r="C34" s="13"/>
      <c r="D34" s="13"/>
      <c r="E34" s="13"/>
      <c r="F34" s="13"/>
      <c r="G34" s="13"/>
      <c r="H34" s="13"/>
      <c r="I34" s="54">
        <f t="shared" si="0"/>
        <v>0</v>
      </c>
      <c r="J34" s="55">
        <f t="shared" si="1"/>
        <v>0</v>
      </c>
    </row>
    <row r="35" spans="2:10" x14ac:dyDescent="0.35">
      <c r="B35" s="13"/>
      <c r="C35" s="13"/>
      <c r="D35" s="13"/>
      <c r="E35" s="13"/>
      <c r="F35" s="13"/>
      <c r="G35" s="13"/>
      <c r="H35" s="13"/>
      <c r="I35" s="54">
        <f t="shared" si="0"/>
        <v>0</v>
      </c>
      <c r="J35" s="55">
        <f t="shared" si="1"/>
        <v>0</v>
      </c>
    </row>
    <row r="36" spans="2:10" x14ac:dyDescent="0.35">
      <c r="B36" s="13"/>
      <c r="C36" s="13"/>
      <c r="D36" s="13"/>
      <c r="E36" s="13"/>
      <c r="F36" s="13"/>
      <c r="G36" s="13"/>
      <c r="H36" s="13"/>
      <c r="I36" s="54">
        <f t="shared" si="0"/>
        <v>0</v>
      </c>
      <c r="J36" s="55">
        <f t="shared" si="1"/>
        <v>0</v>
      </c>
    </row>
    <row r="37" spans="2:10" x14ac:dyDescent="0.35">
      <c r="B37" s="13"/>
      <c r="C37" s="13"/>
      <c r="D37" s="13"/>
      <c r="E37" s="13"/>
      <c r="F37" s="13"/>
      <c r="G37" s="13"/>
      <c r="H37" s="13"/>
      <c r="I37" s="54">
        <f t="shared" si="0"/>
        <v>0</v>
      </c>
      <c r="J37" s="55">
        <f t="shared" si="1"/>
        <v>0</v>
      </c>
    </row>
    <row r="38" spans="2:10" x14ac:dyDescent="0.35">
      <c r="B38" s="13"/>
      <c r="C38" s="13"/>
      <c r="D38" s="13"/>
      <c r="E38" s="13"/>
      <c r="F38" s="13"/>
      <c r="G38" s="13"/>
      <c r="H38" s="13"/>
      <c r="I38" s="54">
        <f t="shared" si="0"/>
        <v>0</v>
      </c>
      <c r="J38" s="55">
        <f t="shared" si="1"/>
        <v>0</v>
      </c>
    </row>
    <row r="39" spans="2:10" x14ac:dyDescent="0.35">
      <c r="B39" s="13"/>
      <c r="C39" s="13"/>
      <c r="D39" s="13"/>
      <c r="E39" s="13"/>
      <c r="F39" s="13"/>
      <c r="G39" s="13"/>
      <c r="H39" s="13"/>
      <c r="I39" s="54">
        <f t="shared" si="0"/>
        <v>0</v>
      </c>
      <c r="J39" s="55">
        <f t="shared" si="1"/>
        <v>0</v>
      </c>
    </row>
    <row r="40" spans="2:10" x14ac:dyDescent="0.35">
      <c r="B40" s="13"/>
      <c r="C40" s="13"/>
      <c r="D40" s="13"/>
      <c r="E40" s="13"/>
      <c r="F40" s="13"/>
      <c r="G40" s="13"/>
      <c r="H40" s="13"/>
      <c r="I40" s="54">
        <f t="shared" si="0"/>
        <v>0</v>
      </c>
      <c r="J40" s="55">
        <f t="shared" si="1"/>
        <v>0</v>
      </c>
    </row>
    <row r="41" spans="2:10" x14ac:dyDescent="0.35">
      <c r="B41" s="13"/>
      <c r="C41" s="13"/>
      <c r="D41" s="13"/>
      <c r="E41" s="13"/>
      <c r="F41" s="13"/>
      <c r="G41" s="13"/>
      <c r="H41" s="13"/>
      <c r="I41" s="54">
        <f t="shared" si="0"/>
        <v>0</v>
      </c>
      <c r="J41" s="55">
        <f t="shared" si="1"/>
        <v>0</v>
      </c>
    </row>
    <row r="42" spans="2:10" x14ac:dyDescent="0.35">
      <c r="B42" s="13"/>
      <c r="C42" s="13"/>
      <c r="D42" s="13"/>
      <c r="E42" s="13"/>
      <c r="F42" s="13"/>
      <c r="G42" s="13"/>
      <c r="H42" s="13"/>
      <c r="I42" s="54">
        <f t="shared" si="0"/>
        <v>0</v>
      </c>
      <c r="J42" s="55">
        <f t="shared" si="1"/>
        <v>0</v>
      </c>
    </row>
    <row r="43" spans="2:10" x14ac:dyDescent="0.35">
      <c r="B43" s="13"/>
      <c r="C43" s="13"/>
      <c r="D43" s="13"/>
      <c r="E43" s="13"/>
      <c r="F43" s="13"/>
      <c r="G43" s="13"/>
      <c r="H43" s="13"/>
      <c r="I43" s="54">
        <f t="shared" si="0"/>
        <v>0</v>
      </c>
      <c r="J43" s="55">
        <f t="shared" si="1"/>
        <v>0</v>
      </c>
    </row>
    <row r="44" spans="2:10" x14ac:dyDescent="0.35">
      <c r="B44" s="13"/>
      <c r="C44" s="13"/>
      <c r="D44" s="13"/>
      <c r="E44" s="13"/>
      <c r="F44" s="13"/>
      <c r="G44" s="13"/>
      <c r="H44" s="13"/>
      <c r="I44" s="54">
        <f t="shared" si="0"/>
        <v>0</v>
      </c>
      <c r="J44" s="55">
        <f t="shared" si="1"/>
        <v>0</v>
      </c>
    </row>
    <row r="45" spans="2:10" x14ac:dyDescent="0.35">
      <c r="B45" s="13"/>
      <c r="C45" s="13"/>
      <c r="D45" s="13"/>
      <c r="E45" s="13"/>
      <c r="F45" s="13"/>
      <c r="G45" s="13"/>
      <c r="H45" s="13"/>
      <c r="I45" s="54">
        <f t="shared" si="0"/>
        <v>0</v>
      </c>
      <c r="J45" s="55">
        <f t="shared" si="1"/>
        <v>0</v>
      </c>
    </row>
    <row r="46" spans="2:10" x14ac:dyDescent="0.35">
      <c r="B46" s="13"/>
      <c r="C46" s="13"/>
      <c r="D46" s="13"/>
      <c r="E46" s="13"/>
      <c r="F46" s="13"/>
      <c r="G46" s="13"/>
      <c r="H46" s="13"/>
      <c r="I46" s="54">
        <f t="shared" si="0"/>
        <v>0</v>
      </c>
      <c r="J46" s="55">
        <f t="shared" si="1"/>
        <v>0</v>
      </c>
    </row>
    <row r="47" spans="2:10" x14ac:dyDescent="0.35">
      <c r="B47" s="13"/>
      <c r="C47" s="13"/>
      <c r="D47" s="13"/>
      <c r="E47" s="13"/>
      <c r="F47" s="13"/>
      <c r="G47" s="13"/>
      <c r="H47" s="13"/>
      <c r="I47" s="54">
        <f t="shared" si="0"/>
        <v>0</v>
      </c>
      <c r="J47" s="55">
        <f t="shared" si="1"/>
        <v>0</v>
      </c>
    </row>
    <row r="48" spans="2:10" x14ac:dyDescent="0.35">
      <c r="B48" s="13"/>
      <c r="C48" s="13"/>
      <c r="D48" s="13"/>
      <c r="E48" s="13"/>
      <c r="F48" s="13"/>
      <c r="G48" s="13"/>
      <c r="H48" s="13"/>
      <c r="I48" s="54">
        <f t="shared" si="0"/>
        <v>0</v>
      </c>
      <c r="J48" s="55">
        <f t="shared" si="1"/>
        <v>0</v>
      </c>
    </row>
    <row r="49" spans="2:10" x14ac:dyDescent="0.35">
      <c r="B49" s="13"/>
      <c r="C49" s="13"/>
      <c r="D49" s="13"/>
      <c r="E49" s="13"/>
      <c r="F49" s="13"/>
      <c r="G49" s="13"/>
      <c r="H49" s="13"/>
      <c r="I49" s="54">
        <f t="shared" si="0"/>
        <v>0</v>
      </c>
      <c r="J49" s="55">
        <f t="shared" si="1"/>
        <v>0</v>
      </c>
    </row>
    <row r="50" spans="2:10" x14ac:dyDescent="0.35">
      <c r="B50" s="13"/>
      <c r="C50" s="13"/>
      <c r="D50" s="13"/>
      <c r="E50" s="13"/>
      <c r="F50" s="13"/>
      <c r="G50" s="13"/>
      <c r="H50" s="13"/>
      <c r="I50" s="54">
        <f t="shared" si="0"/>
        <v>0</v>
      </c>
      <c r="J50" s="55">
        <f t="shared" si="1"/>
        <v>0</v>
      </c>
    </row>
    <row r="51" spans="2:10" x14ac:dyDescent="0.35">
      <c r="B51" s="13"/>
      <c r="C51" s="13"/>
      <c r="D51" s="13"/>
      <c r="E51" s="13"/>
      <c r="F51" s="13"/>
      <c r="G51" s="13"/>
      <c r="H51" s="13"/>
      <c r="I51" s="54">
        <f t="shared" si="0"/>
        <v>0</v>
      </c>
      <c r="J51" s="55">
        <f t="shared" si="1"/>
        <v>0</v>
      </c>
    </row>
    <row r="52" spans="2:10" x14ac:dyDescent="0.35">
      <c r="B52" s="13"/>
      <c r="C52" s="13"/>
      <c r="D52" s="13"/>
      <c r="E52" s="13"/>
      <c r="F52" s="13"/>
      <c r="G52" s="13"/>
      <c r="H52" s="13"/>
      <c r="I52" s="54">
        <f t="shared" si="0"/>
        <v>0</v>
      </c>
      <c r="J52" s="55">
        <f t="shared" si="1"/>
        <v>0</v>
      </c>
    </row>
    <row r="53" spans="2:10" x14ac:dyDescent="0.35">
      <c r="B53" s="13"/>
      <c r="C53" s="13"/>
      <c r="D53" s="13"/>
      <c r="E53" s="13"/>
      <c r="F53" s="13"/>
      <c r="G53" s="13"/>
      <c r="H53" s="13"/>
      <c r="I53" s="54">
        <f t="shared" si="0"/>
        <v>0</v>
      </c>
      <c r="J53" s="55">
        <f t="shared" si="1"/>
        <v>0</v>
      </c>
    </row>
    <row r="54" spans="2:10" x14ac:dyDescent="0.35">
      <c r="B54" s="13"/>
      <c r="C54" s="13"/>
      <c r="D54" s="13"/>
      <c r="E54" s="13"/>
      <c r="F54" s="13"/>
      <c r="G54" s="13"/>
      <c r="H54" s="13"/>
      <c r="I54" s="54">
        <f t="shared" si="0"/>
        <v>0</v>
      </c>
      <c r="J54" s="55">
        <f t="shared" si="1"/>
        <v>0</v>
      </c>
    </row>
    <row r="55" spans="2:10" x14ac:dyDescent="0.35">
      <c r="B55" s="13"/>
      <c r="C55" s="13"/>
      <c r="D55" s="13"/>
      <c r="E55" s="13"/>
      <c r="F55" s="13"/>
      <c r="G55" s="13"/>
      <c r="H55" s="13"/>
      <c r="I55" s="54">
        <f t="shared" si="0"/>
        <v>0</v>
      </c>
      <c r="J55" s="55">
        <f t="shared" si="1"/>
        <v>0</v>
      </c>
    </row>
    <row r="56" spans="2:10" x14ac:dyDescent="0.35">
      <c r="B56" s="13"/>
      <c r="C56" s="13"/>
      <c r="D56" s="13"/>
      <c r="E56" s="13"/>
      <c r="F56" s="13"/>
      <c r="G56" s="13"/>
      <c r="H56" s="13"/>
      <c r="I56" s="54">
        <f t="shared" si="0"/>
        <v>0</v>
      </c>
      <c r="J56" s="55">
        <f t="shared" si="1"/>
        <v>0</v>
      </c>
    </row>
    <row r="57" spans="2:10" x14ac:dyDescent="0.35">
      <c r="B57" s="13"/>
      <c r="C57" s="13"/>
      <c r="D57" s="13"/>
      <c r="E57" s="13"/>
      <c r="F57" s="13"/>
      <c r="G57" s="13"/>
      <c r="H57" s="13"/>
      <c r="I57" s="54">
        <f t="shared" si="0"/>
        <v>0</v>
      </c>
      <c r="J57" s="55">
        <f t="shared" si="1"/>
        <v>0</v>
      </c>
    </row>
    <row r="58" spans="2:10" x14ac:dyDescent="0.35">
      <c r="B58" s="13"/>
      <c r="C58" s="13"/>
      <c r="D58" s="13"/>
      <c r="E58" s="13"/>
      <c r="F58" s="13"/>
      <c r="G58" s="13"/>
      <c r="H58" s="13"/>
      <c r="I58" s="54">
        <f t="shared" si="0"/>
        <v>0</v>
      </c>
      <c r="J58" s="55">
        <f t="shared" si="1"/>
        <v>0</v>
      </c>
    </row>
    <row r="59" spans="2:10" x14ac:dyDescent="0.35">
      <c r="B59" s="13"/>
      <c r="C59" s="13"/>
      <c r="D59" s="13"/>
      <c r="E59" s="13"/>
      <c r="F59" s="13"/>
      <c r="G59" s="13"/>
      <c r="H59" s="13"/>
      <c r="I59" s="54">
        <f t="shared" si="0"/>
        <v>0</v>
      </c>
      <c r="J59" s="55">
        <f t="shared" si="1"/>
        <v>0</v>
      </c>
    </row>
    <row r="60" spans="2:10" x14ac:dyDescent="0.35">
      <c r="B60" s="13"/>
      <c r="C60" s="13"/>
      <c r="D60" s="13"/>
      <c r="E60" s="13"/>
      <c r="F60" s="13"/>
      <c r="G60" s="13"/>
      <c r="H60" s="13"/>
      <c r="I60" s="54">
        <f t="shared" si="0"/>
        <v>0</v>
      </c>
      <c r="J60" s="55">
        <f t="shared" si="1"/>
        <v>0</v>
      </c>
    </row>
    <row r="61" spans="2:10" x14ac:dyDescent="0.35">
      <c r="B61" s="13"/>
      <c r="C61" s="13"/>
      <c r="D61" s="13"/>
      <c r="E61" s="13"/>
      <c r="F61" s="13"/>
      <c r="G61" s="13"/>
      <c r="H61" s="13"/>
      <c r="I61" s="54">
        <f t="shared" si="0"/>
        <v>0</v>
      </c>
      <c r="J61" s="55">
        <f t="shared" si="1"/>
        <v>0</v>
      </c>
    </row>
    <row r="62" spans="2:10" x14ac:dyDescent="0.35">
      <c r="B62" s="13"/>
      <c r="C62" s="13"/>
      <c r="D62" s="13"/>
      <c r="E62" s="13"/>
      <c r="F62" s="13"/>
      <c r="G62" s="13"/>
      <c r="H62" s="13"/>
      <c r="I62" s="54">
        <f t="shared" si="0"/>
        <v>0</v>
      </c>
      <c r="J62" s="55">
        <f t="shared" si="1"/>
        <v>0</v>
      </c>
    </row>
    <row r="63" spans="2:10" x14ac:dyDescent="0.35">
      <c r="B63" s="13"/>
      <c r="C63" s="13"/>
      <c r="D63" s="13"/>
      <c r="E63" s="13"/>
      <c r="F63" s="13"/>
      <c r="G63" s="13"/>
      <c r="H63" s="13"/>
      <c r="I63" s="54">
        <f t="shared" si="0"/>
        <v>0</v>
      </c>
      <c r="J63" s="55">
        <f t="shared" si="1"/>
        <v>0</v>
      </c>
    </row>
    <row r="64" spans="2:10" x14ac:dyDescent="0.35">
      <c r="B64" s="13"/>
      <c r="C64" s="13"/>
      <c r="D64" s="13"/>
      <c r="E64" s="13"/>
      <c r="F64" s="13"/>
      <c r="G64" s="13"/>
      <c r="H64" s="13"/>
      <c r="I64" s="54">
        <f t="shared" si="0"/>
        <v>0</v>
      </c>
      <c r="J64" s="55">
        <f t="shared" si="1"/>
        <v>0</v>
      </c>
    </row>
    <row r="65" spans="2:10" x14ac:dyDescent="0.35">
      <c r="B65" s="13"/>
      <c r="C65" s="13"/>
      <c r="D65" s="13"/>
      <c r="E65" s="13"/>
      <c r="F65" s="13"/>
      <c r="G65" s="13"/>
      <c r="H65" s="13"/>
      <c r="I65" s="54">
        <f t="shared" si="0"/>
        <v>0</v>
      </c>
      <c r="J65" s="55">
        <f t="shared" si="1"/>
        <v>0</v>
      </c>
    </row>
    <row r="66" spans="2:10" x14ac:dyDescent="0.35">
      <c r="B66" s="13"/>
      <c r="C66" s="13"/>
      <c r="D66" s="13"/>
      <c r="E66" s="13"/>
      <c r="F66" s="13"/>
      <c r="G66" s="13"/>
      <c r="H66" s="13"/>
      <c r="I66" s="54">
        <f t="shared" si="0"/>
        <v>0</v>
      </c>
      <c r="J66" s="55">
        <f t="shared" si="1"/>
        <v>0</v>
      </c>
    </row>
    <row r="67" spans="2:10" x14ac:dyDescent="0.35">
      <c r="B67" s="13"/>
      <c r="C67" s="13"/>
      <c r="D67" s="13"/>
      <c r="E67" s="13"/>
      <c r="F67" s="13"/>
      <c r="G67" s="13"/>
      <c r="H67" s="13"/>
      <c r="I67" s="54">
        <f t="shared" si="0"/>
        <v>0</v>
      </c>
      <c r="J67" s="55">
        <f t="shared" si="1"/>
        <v>0</v>
      </c>
    </row>
    <row r="68" spans="2:10" x14ac:dyDescent="0.35">
      <c r="B68" s="13"/>
      <c r="C68" s="13"/>
      <c r="D68" s="13"/>
      <c r="E68" s="13"/>
      <c r="F68" s="13"/>
      <c r="G68" s="13"/>
      <c r="H68" s="13"/>
      <c r="I68" s="54">
        <f t="shared" si="0"/>
        <v>0</v>
      </c>
      <c r="J68" s="55">
        <f t="shared" si="1"/>
        <v>0</v>
      </c>
    </row>
    <row r="69" spans="2:10" x14ac:dyDescent="0.35">
      <c r="B69" s="13"/>
      <c r="C69" s="13"/>
      <c r="D69" s="13"/>
      <c r="E69" s="13"/>
      <c r="F69" s="13"/>
      <c r="G69" s="13"/>
      <c r="H69" s="13"/>
      <c r="I69" s="54">
        <f t="shared" si="0"/>
        <v>0</v>
      </c>
      <c r="J69" s="55">
        <f t="shared" si="1"/>
        <v>0</v>
      </c>
    </row>
    <row r="70" spans="2:10" x14ac:dyDescent="0.35">
      <c r="B70" s="13"/>
      <c r="C70" s="13"/>
      <c r="D70" s="13"/>
      <c r="E70" s="13"/>
      <c r="F70" s="13"/>
      <c r="G70" s="13"/>
      <c r="H70" s="13"/>
      <c r="I70" s="54">
        <f t="shared" si="0"/>
        <v>0</v>
      </c>
      <c r="J70" s="55">
        <f t="shared" si="1"/>
        <v>0</v>
      </c>
    </row>
    <row r="71" spans="2:10" x14ac:dyDescent="0.35">
      <c r="B71" s="13"/>
      <c r="C71" s="13"/>
      <c r="D71" s="13"/>
      <c r="E71" s="13"/>
      <c r="F71" s="13"/>
      <c r="G71" s="13"/>
      <c r="H71" s="13"/>
      <c r="I71" s="54">
        <f t="shared" si="0"/>
        <v>0</v>
      </c>
      <c r="J71" s="55">
        <f t="shared" si="1"/>
        <v>0</v>
      </c>
    </row>
    <row r="72" spans="2:10" x14ac:dyDescent="0.35">
      <c r="B72" s="13"/>
      <c r="C72" s="13"/>
      <c r="D72" s="13"/>
      <c r="E72" s="13"/>
      <c r="F72" s="13"/>
      <c r="G72" s="13"/>
      <c r="H72" s="13"/>
      <c r="I72" s="54">
        <f t="shared" si="0"/>
        <v>0</v>
      </c>
      <c r="J72" s="55">
        <f t="shared" si="1"/>
        <v>0</v>
      </c>
    </row>
    <row r="73" spans="2:10" x14ac:dyDescent="0.35">
      <c r="B73" s="13"/>
      <c r="C73" s="13"/>
      <c r="D73" s="13"/>
      <c r="E73" s="13"/>
      <c r="F73" s="13"/>
      <c r="G73" s="13"/>
      <c r="H73" s="13"/>
      <c r="I73" s="54">
        <f t="shared" si="0"/>
        <v>0</v>
      </c>
      <c r="J73" s="55">
        <f t="shared" si="1"/>
        <v>0</v>
      </c>
    </row>
    <row r="74" spans="2:10" x14ac:dyDescent="0.35">
      <c r="B74" s="13"/>
      <c r="C74" s="13"/>
      <c r="D74" s="13"/>
      <c r="E74" s="13"/>
      <c r="F74" s="13"/>
      <c r="G74" s="13"/>
      <c r="H74" s="13"/>
      <c r="I74" s="54">
        <f t="shared" ref="I74:I98" si="2">IF(H74="ÁREA",1,IF(H74="AFÍN",0.8,IF(H74="CAMPO DE LA BIOLOGÍA",0.5,IF(H74="CIENCIAS BÁSICAS Y DE LA SALUD",0.3,IF(H74="OTROS",0.2,)))))</f>
        <v>0</v>
      </c>
      <c r="J74" s="55">
        <f t="shared" ref="J74:J98" si="3">IF(F74="Pública",IF(E74="Título oficial",G74*I74*0.03,IF(E74="Título propio",G74*I74*0.005,IF(E74="Otra docencia Universitaria",G74*I74*0.005,IF(E74="Tutor prácticas de empresa",I74*0.1,IF(E74="A distancia/no presencial",0.1*I74,0))))),IF(E74="Título oficial",G74*I74*0.03*0.2,IF(E74="Título propio",G74*I74*0.005*0.2,IF(E74="Otra docencia Universitaria",G74*I74*0.005*0.2,IF(E74="Tutor prácticas de empresa",I74*0.1*0.2,IF(E74="A distancia/no presencial",0.1*I74*0.2,0))))))</f>
        <v>0</v>
      </c>
    </row>
    <row r="75" spans="2:10" x14ac:dyDescent="0.35">
      <c r="B75" s="13"/>
      <c r="C75" s="13"/>
      <c r="D75" s="13"/>
      <c r="E75" s="13"/>
      <c r="F75" s="13"/>
      <c r="G75" s="13"/>
      <c r="H75" s="13"/>
      <c r="I75" s="54">
        <f t="shared" si="2"/>
        <v>0</v>
      </c>
      <c r="J75" s="55">
        <f t="shared" si="3"/>
        <v>0</v>
      </c>
    </row>
    <row r="76" spans="2:10" x14ac:dyDescent="0.35">
      <c r="B76" s="13"/>
      <c r="C76" s="13"/>
      <c r="D76" s="13"/>
      <c r="E76" s="13"/>
      <c r="F76" s="13"/>
      <c r="G76" s="13"/>
      <c r="H76" s="13"/>
      <c r="I76" s="54">
        <f t="shared" si="2"/>
        <v>0</v>
      </c>
      <c r="J76" s="55">
        <f t="shared" si="3"/>
        <v>0</v>
      </c>
    </row>
    <row r="77" spans="2:10" x14ac:dyDescent="0.35">
      <c r="B77" s="13"/>
      <c r="C77" s="13"/>
      <c r="D77" s="13"/>
      <c r="E77" s="13"/>
      <c r="F77" s="13"/>
      <c r="G77" s="13"/>
      <c r="H77" s="13"/>
      <c r="I77" s="54">
        <f t="shared" si="2"/>
        <v>0</v>
      </c>
      <c r="J77" s="55">
        <f t="shared" si="3"/>
        <v>0</v>
      </c>
    </row>
    <row r="78" spans="2:10" x14ac:dyDescent="0.35">
      <c r="B78" s="13"/>
      <c r="C78" s="13"/>
      <c r="D78" s="13"/>
      <c r="E78" s="13"/>
      <c r="F78" s="13"/>
      <c r="G78" s="13"/>
      <c r="H78" s="13"/>
      <c r="I78" s="54">
        <f t="shared" si="2"/>
        <v>0</v>
      </c>
      <c r="J78" s="55">
        <f t="shared" si="3"/>
        <v>0</v>
      </c>
    </row>
    <row r="79" spans="2:10" x14ac:dyDescent="0.35">
      <c r="B79" s="13"/>
      <c r="C79" s="13"/>
      <c r="D79" s="13"/>
      <c r="E79" s="13"/>
      <c r="F79" s="13"/>
      <c r="G79" s="13"/>
      <c r="H79" s="13"/>
      <c r="I79" s="54">
        <f t="shared" si="2"/>
        <v>0</v>
      </c>
      <c r="J79" s="55">
        <f t="shared" si="3"/>
        <v>0</v>
      </c>
    </row>
    <row r="80" spans="2:10" x14ac:dyDescent="0.35">
      <c r="B80" s="13"/>
      <c r="C80" s="13"/>
      <c r="D80" s="13"/>
      <c r="E80" s="13"/>
      <c r="F80" s="13"/>
      <c r="G80" s="13"/>
      <c r="H80" s="13"/>
      <c r="I80" s="54">
        <f t="shared" si="2"/>
        <v>0</v>
      </c>
      <c r="J80" s="55">
        <f t="shared" si="3"/>
        <v>0</v>
      </c>
    </row>
    <row r="81" spans="2:10" x14ac:dyDescent="0.35">
      <c r="B81" s="13"/>
      <c r="C81" s="13"/>
      <c r="D81" s="13"/>
      <c r="E81" s="13"/>
      <c r="F81" s="13"/>
      <c r="G81" s="13"/>
      <c r="H81" s="13"/>
      <c r="I81" s="54">
        <f t="shared" si="2"/>
        <v>0</v>
      </c>
      <c r="J81" s="55">
        <f t="shared" si="3"/>
        <v>0</v>
      </c>
    </row>
    <row r="82" spans="2:10" x14ac:dyDescent="0.35">
      <c r="B82" s="13"/>
      <c r="C82" s="13"/>
      <c r="D82" s="13"/>
      <c r="E82" s="13"/>
      <c r="F82" s="13"/>
      <c r="G82" s="13"/>
      <c r="H82" s="13"/>
      <c r="I82" s="54">
        <f t="shared" si="2"/>
        <v>0</v>
      </c>
      <c r="J82" s="55">
        <f t="shared" si="3"/>
        <v>0</v>
      </c>
    </row>
    <row r="83" spans="2:10" x14ac:dyDescent="0.35">
      <c r="B83" s="13"/>
      <c r="C83" s="13"/>
      <c r="D83" s="13"/>
      <c r="E83" s="13"/>
      <c r="F83" s="13"/>
      <c r="G83" s="13"/>
      <c r="H83" s="13"/>
      <c r="I83" s="54">
        <f t="shared" si="2"/>
        <v>0</v>
      </c>
      <c r="J83" s="55">
        <f t="shared" si="3"/>
        <v>0</v>
      </c>
    </row>
    <row r="84" spans="2:10" x14ac:dyDescent="0.35">
      <c r="B84" s="13"/>
      <c r="C84" s="13"/>
      <c r="D84" s="13"/>
      <c r="E84" s="13"/>
      <c r="F84" s="13"/>
      <c r="G84" s="13"/>
      <c r="H84" s="13"/>
      <c r="I84" s="54">
        <f t="shared" si="2"/>
        <v>0</v>
      </c>
      <c r="J84" s="55">
        <f t="shared" si="3"/>
        <v>0</v>
      </c>
    </row>
    <row r="85" spans="2:10" x14ac:dyDescent="0.35">
      <c r="B85" s="13"/>
      <c r="C85" s="13"/>
      <c r="D85" s="13"/>
      <c r="E85" s="13"/>
      <c r="F85" s="13"/>
      <c r="G85" s="13"/>
      <c r="H85" s="13"/>
      <c r="I85" s="54">
        <f t="shared" si="2"/>
        <v>0</v>
      </c>
      <c r="J85" s="55">
        <f t="shared" si="3"/>
        <v>0</v>
      </c>
    </row>
    <row r="86" spans="2:10" x14ac:dyDescent="0.35">
      <c r="B86" s="13"/>
      <c r="C86" s="13"/>
      <c r="D86" s="13"/>
      <c r="E86" s="13"/>
      <c r="F86" s="13"/>
      <c r="G86" s="13"/>
      <c r="H86" s="13"/>
      <c r="I86" s="54">
        <f t="shared" si="2"/>
        <v>0</v>
      </c>
      <c r="J86" s="55">
        <f t="shared" si="3"/>
        <v>0</v>
      </c>
    </row>
    <row r="87" spans="2:10" x14ac:dyDescent="0.35">
      <c r="B87" s="13"/>
      <c r="C87" s="13"/>
      <c r="D87" s="13"/>
      <c r="E87" s="13"/>
      <c r="F87" s="13"/>
      <c r="G87" s="13"/>
      <c r="H87" s="13"/>
      <c r="I87" s="54">
        <f t="shared" si="2"/>
        <v>0</v>
      </c>
      <c r="J87" s="55">
        <f t="shared" si="3"/>
        <v>0</v>
      </c>
    </row>
    <row r="88" spans="2:10" x14ac:dyDescent="0.35">
      <c r="B88" s="13"/>
      <c r="C88" s="13"/>
      <c r="D88" s="13"/>
      <c r="E88" s="13"/>
      <c r="F88" s="13"/>
      <c r="G88" s="13"/>
      <c r="H88" s="13"/>
      <c r="I88" s="54">
        <f t="shared" si="2"/>
        <v>0</v>
      </c>
      <c r="J88" s="55">
        <f t="shared" si="3"/>
        <v>0</v>
      </c>
    </row>
    <row r="89" spans="2:10" x14ac:dyDescent="0.35">
      <c r="B89" s="13"/>
      <c r="C89" s="13"/>
      <c r="D89" s="13"/>
      <c r="E89" s="13"/>
      <c r="F89" s="13"/>
      <c r="G89" s="13"/>
      <c r="H89" s="13"/>
      <c r="I89" s="54">
        <f t="shared" si="2"/>
        <v>0</v>
      </c>
      <c r="J89" s="55">
        <f t="shared" si="3"/>
        <v>0</v>
      </c>
    </row>
    <row r="90" spans="2:10" x14ac:dyDescent="0.35">
      <c r="B90" s="13"/>
      <c r="C90" s="13"/>
      <c r="D90" s="13"/>
      <c r="E90" s="13"/>
      <c r="F90" s="13"/>
      <c r="G90" s="13"/>
      <c r="H90" s="13"/>
      <c r="I90" s="54">
        <f t="shared" si="2"/>
        <v>0</v>
      </c>
      <c r="J90" s="55">
        <f t="shared" si="3"/>
        <v>0</v>
      </c>
    </row>
    <row r="91" spans="2:10" x14ac:dyDescent="0.35">
      <c r="B91" s="13"/>
      <c r="C91" s="13"/>
      <c r="D91" s="13"/>
      <c r="E91" s="13"/>
      <c r="F91" s="13"/>
      <c r="G91" s="13"/>
      <c r="H91" s="13"/>
      <c r="I91" s="54">
        <f t="shared" si="2"/>
        <v>0</v>
      </c>
      <c r="J91" s="55">
        <f t="shared" si="3"/>
        <v>0</v>
      </c>
    </row>
    <row r="92" spans="2:10" x14ac:dyDescent="0.35">
      <c r="B92" s="13"/>
      <c r="C92" s="13"/>
      <c r="D92" s="13"/>
      <c r="E92" s="13"/>
      <c r="F92" s="13"/>
      <c r="G92" s="13"/>
      <c r="H92" s="13"/>
      <c r="I92" s="54">
        <f t="shared" si="2"/>
        <v>0</v>
      </c>
      <c r="J92" s="55">
        <f t="shared" si="3"/>
        <v>0</v>
      </c>
    </row>
    <row r="93" spans="2:10" x14ac:dyDescent="0.35">
      <c r="B93" s="13"/>
      <c r="C93" s="13"/>
      <c r="D93" s="13"/>
      <c r="E93" s="13"/>
      <c r="F93" s="13"/>
      <c r="G93" s="13"/>
      <c r="H93" s="13"/>
      <c r="I93" s="54">
        <f t="shared" si="2"/>
        <v>0</v>
      </c>
      <c r="J93" s="55">
        <f t="shared" si="3"/>
        <v>0</v>
      </c>
    </row>
    <row r="94" spans="2:10" x14ac:dyDescent="0.35">
      <c r="B94" s="13"/>
      <c r="C94" s="13"/>
      <c r="D94" s="13"/>
      <c r="E94" s="13"/>
      <c r="F94" s="13"/>
      <c r="G94" s="13"/>
      <c r="H94" s="13"/>
      <c r="I94" s="54">
        <f t="shared" si="2"/>
        <v>0</v>
      </c>
      <c r="J94" s="55">
        <f t="shared" si="3"/>
        <v>0</v>
      </c>
    </row>
    <row r="95" spans="2:10" x14ac:dyDescent="0.35">
      <c r="B95" s="13"/>
      <c r="C95" s="13"/>
      <c r="D95" s="13"/>
      <c r="E95" s="13"/>
      <c r="F95" s="13"/>
      <c r="G95" s="13"/>
      <c r="H95" s="13"/>
      <c r="I95" s="54">
        <f t="shared" si="2"/>
        <v>0</v>
      </c>
      <c r="J95" s="55">
        <f t="shared" si="3"/>
        <v>0</v>
      </c>
    </row>
    <row r="96" spans="2:10" x14ac:dyDescent="0.35">
      <c r="B96" s="13"/>
      <c r="C96" s="13"/>
      <c r="D96" s="13"/>
      <c r="E96" s="13"/>
      <c r="F96" s="13"/>
      <c r="G96" s="13"/>
      <c r="H96" s="13"/>
      <c r="I96" s="54">
        <f t="shared" si="2"/>
        <v>0</v>
      </c>
      <c r="J96" s="55">
        <f t="shared" si="3"/>
        <v>0</v>
      </c>
    </row>
    <row r="97" spans="2:10" x14ac:dyDescent="0.35">
      <c r="B97" s="13"/>
      <c r="C97" s="13"/>
      <c r="D97" s="13"/>
      <c r="E97" s="13"/>
      <c r="F97" s="13"/>
      <c r="G97" s="13"/>
      <c r="H97" s="13"/>
      <c r="I97" s="54">
        <f t="shared" si="2"/>
        <v>0</v>
      </c>
      <c r="J97" s="55">
        <f t="shared" si="3"/>
        <v>0</v>
      </c>
    </row>
    <row r="98" spans="2:10" x14ac:dyDescent="0.35">
      <c r="B98" s="13"/>
      <c r="C98" s="13"/>
      <c r="D98" s="13"/>
      <c r="E98" s="13"/>
      <c r="F98" s="13"/>
      <c r="G98" s="13"/>
      <c r="H98" s="13"/>
      <c r="I98" s="54">
        <f t="shared" si="2"/>
        <v>0</v>
      </c>
      <c r="J98" s="55">
        <f t="shared" si="3"/>
        <v>0</v>
      </c>
    </row>
  </sheetData>
  <sheetProtection algorithmName="SHA-512" hashValue="tG3K9Q4YsV5AVsIS5nhoSq71Y+4k/fOmFCVAZvJCF9KKO6teZhVR64nzo34NRbQFGYNYw6gCs6tZaWwJ4KzKlQ==" saltValue="3RuyEzDRGbYZeSMiBDZYAg==" spinCount="100000" sheet="1" objects="1" scenarios="1"/>
  <dataValidations count="3">
    <dataValidation type="list" allowBlank="1" showInputMessage="1" showErrorMessage="1" sqref="E99:E209">
      <formula1>$Q$10:$Q$14</formula1>
    </dataValidation>
    <dataValidation type="list" allowBlank="1" showInputMessage="1" showErrorMessage="1" sqref="F99:F136">
      <formula1>$R$10:$R$11</formula1>
    </dataValidation>
    <dataValidation type="list" allowBlank="1" showInputMessage="1" showErrorMessage="1" sqref="H99:H450">
      <formula1>$S$10:$S$14</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Hoja1!$E$2:$E$6</xm:f>
          </x14:formula1>
          <xm:sqref>E9:E98</xm:sqref>
        </x14:dataValidation>
        <x14:dataValidation type="list" allowBlank="1" showInputMessage="1" showErrorMessage="1">
          <x14:formula1>
            <xm:f>Hoja1!$F$2:$F$3</xm:f>
          </x14:formula1>
          <xm:sqref>F9:F98</xm:sqref>
        </x14:dataValidation>
        <x14:dataValidation type="list" allowBlank="1" showInputMessage="1" showErrorMessage="1">
          <x14:formula1>
            <xm:f>Hoja1!$D$2:$D$6</xm:f>
          </x14:formula1>
          <xm:sqref>H9:H98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O35"/>
  <sheetViews>
    <sheetView zoomScale="112" zoomScaleNormal="112" workbookViewId="0">
      <selection activeCell="J1" sqref="J1:J1048576"/>
    </sheetView>
  </sheetViews>
  <sheetFormatPr baseColWidth="10" defaultColWidth="11.54296875" defaultRowHeight="14.5" x14ac:dyDescent="0.35"/>
  <cols>
    <col min="1" max="1" width="30.7265625" customWidth="1"/>
    <col min="2" max="2" width="43.90625" customWidth="1"/>
    <col min="3" max="3" width="25" customWidth="1"/>
    <col min="4" max="4" width="25.36328125" customWidth="1"/>
    <col min="5" max="8" width="0" hidden="1" customWidth="1"/>
    <col min="9" max="9" width="29.36328125" hidden="1" customWidth="1"/>
    <col min="10" max="10" width="27.90625" customWidth="1"/>
    <col min="11" max="11" width="24" hidden="1" customWidth="1"/>
    <col min="12" max="12" width="16.453125" customWidth="1"/>
    <col min="13" max="13" width="21.08984375" hidden="1" customWidth="1"/>
    <col min="14" max="14" width="24.36328125" hidden="1" customWidth="1"/>
    <col min="15" max="16" width="11.54296875" customWidth="1"/>
  </cols>
  <sheetData>
    <row r="1" spans="1:15" ht="23.5" x14ac:dyDescent="0.55000000000000004">
      <c r="A1" s="116" t="s">
        <v>323</v>
      </c>
      <c r="B1" s="116"/>
      <c r="C1" s="117"/>
      <c r="D1" s="117"/>
      <c r="E1" s="117"/>
      <c r="F1" s="117"/>
      <c r="G1" s="117"/>
    </row>
    <row r="2" spans="1:15" ht="21" x14ac:dyDescent="0.5">
      <c r="B2" s="90" t="s">
        <v>359</v>
      </c>
      <c r="C2" s="26"/>
      <c r="D2" s="26"/>
      <c r="E2" s="26"/>
      <c r="F2" s="26"/>
      <c r="G2" s="26"/>
      <c r="M2" s="9" t="s">
        <v>110</v>
      </c>
      <c r="N2" s="9" t="s">
        <v>14</v>
      </c>
    </row>
    <row r="3" spans="1:15" ht="21" x14ac:dyDescent="0.5">
      <c r="B3" s="90" t="s">
        <v>360</v>
      </c>
      <c r="C3" s="26"/>
      <c r="D3" s="26"/>
      <c r="E3" s="90"/>
      <c r="F3" s="26"/>
      <c r="G3" s="26"/>
      <c r="M3" s="9"/>
      <c r="N3" s="9"/>
    </row>
    <row r="4" spans="1:15" ht="21" x14ac:dyDescent="0.5">
      <c r="B4" s="90" t="s">
        <v>361</v>
      </c>
      <c r="C4" s="26"/>
      <c r="D4" s="26"/>
      <c r="E4" s="90"/>
      <c r="F4" s="26"/>
      <c r="G4" s="26"/>
      <c r="M4" s="9"/>
      <c r="N4" s="9"/>
    </row>
    <row r="5" spans="1:15" ht="21" x14ac:dyDescent="0.5">
      <c r="B5" s="90" t="s">
        <v>362</v>
      </c>
      <c r="C5" s="26"/>
      <c r="D5" s="26"/>
      <c r="E5" s="90"/>
      <c r="F5" s="26"/>
      <c r="G5" s="26"/>
      <c r="M5" s="9"/>
      <c r="N5" s="9"/>
    </row>
    <row r="6" spans="1:15" ht="21.5" thickBot="1" x14ac:dyDescent="0.55000000000000004">
      <c r="B6" s="1"/>
      <c r="E6" s="110"/>
      <c r="F6" s="109"/>
      <c r="M6" s="9"/>
      <c r="N6" s="9"/>
    </row>
    <row r="7" spans="1:15" ht="61" customHeight="1" thickBot="1" x14ac:dyDescent="0.75">
      <c r="A7" t="s">
        <v>358</v>
      </c>
      <c r="B7" s="1" t="s">
        <v>404</v>
      </c>
      <c r="C7" s="141" t="s">
        <v>409</v>
      </c>
      <c r="D7" s="98" t="s">
        <v>405</v>
      </c>
      <c r="E7" s="140" t="s">
        <v>408</v>
      </c>
      <c r="F7" s="17" t="s">
        <v>78</v>
      </c>
      <c r="G7" s="21" t="s">
        <v>79</v>
      </c>
      <c r="I7" s="22" t="s">
        <v>114</v>
      </c>
      <c r="K7" s="57" cm="1">
        <f t="array" ref="K7">SUMPRODUCT((G8:G35)*(C8:C35="Docencia en centros no universitarios"))</f>
        <v>0</v>
      </c>
      <c r="M7" s="43">
        <v>0.1</v>
      </c>
      <c r="N7" t="s">
        <v>116</v>
      </c>
    </row>
    <row r="8" spans="1:15" ht="31.5" thickBot="1" x14ac:dyDescent="0.75">
      <c r="A8" s="107" t="s">
        <v>352</v>
      </c>
      <c r="B8" s="13"/>
      <c r="C8" s="13"/>
      <c r="D8" s="13"/>
      <c r="E8" s="13"/>
      <c r="F8" s="54">
        <f>IF(E8="ÁREA",1,IF(E8="AFÍN",0.8,IF(E8="CAMPO DE LA BIOLOGÍA",0.5,IF(E8="CIENCIAS BÁSICAS Y DE LA SALUD",0.3,IF(E8="OTROS",0.2,)))))</f>
        <v>0</v>
      </c>
      <c r="G8" s="55">
        <f>IF(C8="Docencia en centros no universitarios",D8*F8*M$7,IF(C8="Proyectos de Innovación Docente",D8*F8*M$8,IF(C8="Cursos formación Docente Universitarios",D8*F8*M$9,IF(C8="Cursos formación Igualdad, diversidad, sostenibilidad",D8*F8*M$10,0))))</f>
        <v>0</v>
      </c>
      <c r="I8" s="22" t="s">
        <v>108</v>
      </c>
      <c r="K8" s="57" cm="1">
        <f t="array" ref="K8">SUMPRODUCT((G8:G35)*(C8:C35="Proyectos de Innovación Docente"))</f>
        <v>0</v>
      </c>
      <c r="M8" s="43">
        <v>0.5</v>
      </c>
      <c r="N8" t="s">
        <v>117</v>
      </c>
      <c r="O8" s="1"/>
    </row>
    <row r="9" spans="1:15" ht="31.5" thickBot="1" x14ac:dyDescent="0.75">
      <c r="A9" s="107" t="s">
        <v>352</v>
      </c>
      <c r="B9" s="13"/>
      <c r="C9" s="13"/>
      <c r="D9" s="13"/>
      <c r="E9" s="13"/>
      <c r="F9" s="54">
        <f t="shared" ref="F9:F35" si="0">IF(E9="ÁREA",1,IF(E9="AFÍN",0.8,IF(E9="CAMPO DE LA BIOLOGÍA",0.5,IF(E9="CIENCIAS BÁSICAS Y DE LA SALUD",0.3,IF(E9="OTROS",0.2,)))))</f>
        <v>0</v>
      </c>
      <c r="G9" s="55">
        <f t="shared" ref="G9:G35" si="1">IF(C9="Docencia en centros no universitarios",D9*F9*M$7,IF(C9="Proyectos de Innovación Docente",D9*F9*M$8,IF(C9="Cursos formación Docente Universitarios",D9*F9*M$9,IF(C9="Cursos formación Igualdad, diversidad, sostenibilidad",D9*F9*M$10,0))))</f>
        <v>0</v>
      </c>
      <c r="I9" s="22" t="s">
        <v>115</v>
      </c>
      <c r="K9" s="57" cm="1">
        <f t="array" ref="K9">SUMPRODUCT((G8:G35)*(C8:C35="Cursos formación Docente Universitarios"))</f>
        <v>0</v>
      </c>
      <c r="M9" s="43">
        <v>0.01</v>
      </c>
      <c r="N9" t="s">
        <v>118</v>
      </c>
      <c r="O9" s="13"/>
    </row>
    <row r="10" spans="1:15" ht="31.5" thickBot="1" x14ac:dyDescent="0.75">
      <c r="A10" s="107" t="s">
        <v>352</v>
      </c>
      <c r="B10" s="13"/>
      <c r="C10" s="13"/>
      <c r="D10" s="13"/>
      <c r="E10" s="13"/>
      <c r="F10" s="54">
        <f t="shared" si="0"/>
        <v>0</v>
      </c>
      <c r="G10" s="55">
        <f t="shared" si="1"/>
        <v>0</v>
      </c>
      <c r="I10" s="22" t="s">
        <v>109</v>
      </c>
      <c r="K10" s="57" cm="1">
        <f t="array" ref="K10">SUMPRODUCT((G8:G35)*(C8:C35="Cursos formación Igualdad, diversidad, sostenibilidad"))</f>
        <v>0</v>
      </c>
      <c r="M10" s="43">
        <v>0.01</v>
      </c>
      <c r="N10" t="s">
        <v>324</v>
      </c>
      <c r="O10" s="13"/>
    </row>
    <row r="11" spans="1:15" x14ac:dyDescent="0.35">
      <c r="A11" s="107" t="s">
        <v>352</v>
      </c>
      <c r="B11" s="13"/>
      <c r="C11" s="13"/>
      <c r="D11" s="13"/>
      <c r="E11" s="13"/>
      <c r="F11" s="54">
        <f t="shared" si="0"/>
        <v>0</v>
      </c>
      <c r="G11" s="55">
        <f t="shared" si="1"/>
        <v>0</v>
      </c>
      <c r="O11" s="13"/>
    </row>
    <row r="12" spans="1:15" x14ac:dyDescent="0.35">
      <c r="A12" s="107" t="s">
        <v>352</v>
      </c>
      <c r="B12" s="13"/>
      <c r="C12" s="13"/>
      <c r="D12" s="13"/>
      <c r="E12" s="13"/>
      <c r="F12" s="54">
        <f t="shared" si="0"/>
        <v>0</v>
      </c>
      <c r="G12" s="55">
        <f t="shared" si="1"/>
        <v>0</v>
      </c>
      <c r="O12" s="13"/>
    </row>
    <row r="13" spans="1:15" x14ac:dyDescent="0.35">
      <c r="A13" s="107" t="s">
        <v>352</v>
      </c>
      <c r="B13" s="13"/>
      <c r="C13" s="13"/>
      <c r="D13" s="13"/>
      <c r="E13" s="13"/>
      <c r="F13" s="54">
        <f t="shared" si="0"/>
        <v>0</v>
      </c>
      <c r="G13" s="55">
        <f t="shared" si="1"/>
        <v>0</v>
      </c>
      <c r="O13" s="13"/>
    </row>
    <row r="14" spans="1:15" x14ac:dyDescent="0.35">
      <c r="A14" s="107" t="s">
        <v>352</v>
      </c>
      <c r="B14" s="13"/>
      <c r="C14" s="13"/>
      <c r="D14" s="13"/>
      <c r="E14" s="13"/>
      <c r="F14" s="54">
        <f t="shared" si="0"/>
        <v>0</v>
      </c>
      <c r="G14" s="55">
        <f t="shared" si="1"/>
        <v>0</v>
      </c>
    </row>
    <row r="15" spans="1:15" x14ac:dyDescent="0.35">
      <c r="A15" s="107" t="s">
        <v>352</v>
      </c>
      <c r="B15" s="13"/>
      <c r="C15" s="13"/>
      <c r="D15" s="13"/>
      <c r="E15" s="13"/>
      <c r="F15" s="54">
        <f t="shared" si="0"/>
        <v>0</v>
      </c>
      <c r="G15" s="55">
        <f t="shared" si="1"/>
        <v>0</v>
      </c>
    </row>
    <row r="16" spans="1:15" x14ac:dyDescent="0.35">
      <c r="A16" s="107" t="s">
        <v>352</v>
      </c>
      <c r="B16" s="13"/>
      <c r="C16" s="13"/>
      <c r="D16" s="13"/>
      <c r="E16" s="13"/>
      <c r="F16" s="54">
        <f t="shared" si="0"/>
        <v>0</v>
      </c>
      <c r="G16" s="55">
        <f t="shared" si="1"/>
        <v>0</v>
      </c>
    </row>
    <row r="17" spans="1:7" x14ac:dyDescent="0.35">
      <c r="A17" s="107" t="s">
        <v>352</v>
      </c>
      <c r="B17" s="13"/>
      <c r="C17" s="13"/>
      <c r="D17" s="13"/>
      <c r="E17" s="13"/>
      <c r="F17" s="54">
        <f t="shared" si="0"/>
        <v>0</v>
      </c>
      <c r="G17" s="55">
        <f t="shared" si="1"/>
        <v>0</v>
      </c>
    </row>
    <row r="18" spans="1:7" x14ac:dyDescent="0.35">
      <c r="A18" s="107" t="s">
        <v>352</v>
      </c>
      <c r="B18" s="13"/>
      <c r="C18" s="13"/>
      <c r="D18" s="13"/>
      <c r="E18" s="13"/>
      <c r="F18" s="54">
        <f t="shared" si="0"/>
        <v>0</v>
      </c>
      <c r="G18" s="55">
        <f t="shared" si="1"/>
        <v>0</v>
      </c>
    </row>
    <row r="19" spans="1:7" x14ac:dyDescent="0.35">
      <c r="A19" s="107" t="s">
        <v>352</v>
      </c>
      <c r="B19" s="13"/>
      <c r="C19" s="13"/>
      <c r="D19" s="13"/>
      <c r="E19" s="13"/>
      <c r="F19" s="54">
        <f t="shared" si="0"/>
        <v>0</v>
      </c>
      <c r="G19" s="55">
        <f t="shared" si="1"/>
        <v>0</v>
      </c>
    </row>
    <row r="20" spans="1:7" x14ac:dyDescent="0.35">
      <c r="A20" s="107" t="s">
        <v>352</v>
      </c>
      <c r="B20" s="13"/>
      <c r="C20" s="13"/>
      <c r="D20" s="13"/>
      <c r="E20" s="13"/>
      <c r="F20" s="54">
        <f t="shared" si="0"/>
        <v>0</v>
      </c>
      <c r="G20" s="55">
        <f t="shared" si="1"/>
        <v>0</v>
      </c>
    </row>
    <row r="21" spans="1:7" x14ac:dyDescent="0.35">
      <c r="A21" s="107" t="s">
        <v>352</v>
      </c>
      <c r="B21" s="13"/>
      <c r="C21" s="13"/>
      <c r="D21" s="13"/>
      <c r="E21" s="13"/>
      <c r="F21" s="54">
        <f t="shared" si="0"/>
        <v>0</v>
      </c>
      <c r="G21" s="55">
        <f t="shared" si="1"/>
        <v>0</v>
      </c>
    </row>
    <row r="22" spans="1:7" x14ac:dyDescent="0.35">
      <c r="A22" s="107" t="s">
        <v>352</v>
      </c>
      <c r="B22" s="13"/>
      <c r="C22" s="13"/>
      <c r="D22" s="13"/>
      <c r="E22" s="13"/>
      <c r="F22" s="54">
        <f t="shared" si="0"/>
        <v>0</v>
      </c>
      <c r="G22" s="55">
        <f t="shared" si="1"/>
        <v>0</v>
      </c>
    </row>
    <row r="23" spans="1:7" x14ac:dyDescent="0.35">
      <c r="A23" s="107" t="s">
        <v>352</v>
      </c>
      <c r="B23" s="13"/>
      <c r="C23" s="13"/>
      <c r="D23" s="13"/>
      <c r="E23" s="13"/>
      <c r="F23" s="54">
        <f t="shared" si="0"/>
        <v>0</v>
      </c>
      <c r="G23" s="55">
        <f t="shared" si="1"/>
        <v>0</v>
      </c>
    </row>
    <row r="24" spans="1:7" x14ac:dyDescent="0.35">
      <c r="A24" s="107" t="s">
        <v>352</v>
      </c>
      <c r="B24" s="13"/>
      <c r="C24" s="13"/>
      <c r="D24" s="13"/>
      <c r="E24" s="13"/>
      <c r="F24" s="54">
        <f t="shared" si="0"/>
        <v>0</v>
      </c>
      <c r="G24" s="55">
        <f t="shared" si="1"/>
        <v>0</v>
      </c>
    </row>
    <row r="25" spans="1:7" x14ac:dyDescent="0.35">
      <c r="A25" s="107" t="s">
        <v>352</v>
      </c>
      <c r="B25" s="13"/>
      <c r="C25" s="13"/>
      <c r="D25" s="13"/>
      <c r="E25" s="13"/>
      <c r="F25" s="54">
        <f t="shared" si="0"/>
        <v>0</v>
      </c>
      <c r="G25" s="55">
        <f t="shared" si="1"/>
        <v>0</v>
      </c>
    </row>
    <row r="26" spans="1:7" x14ac:dyDescent="0.35">
      <c r="A26" s="107" t="s">
        <v>352</v>
      </c>
      <c r="B26" s="13"/>
      <c r="C26" s="13"/>
      <c r="D26" s="13"/>
      <c r="E26" s="13"/>
      <c r="F26" s="54">
        <f t="shared" si="0"/>
        <v>0</v>
      </c>
      <c r="G26" s="55">
        <f t="shared" si="1"/>
        <v>0</v>
      </c>
    </row>
    <row r="27" spans="1:7" x14ac:dyDescent="0.35">
      <c r="A27" s="107" t="s">
        <v>352</v>
      </c>
      <c r="B27" s="13"/>
      <c r="C27" s="13"/>
      <c r="D27" s="13"/>
      <c r="E27" s="13"/>
      <c r="F27" s="54">
        <f t="shared" si="0"/>
        <v>0</v>
      </c>
      <c r="G27" s="55">
        <f t="shared" si="1"/>
        <v>0</v>
      </c>
    </row>
    <row r="28" spans="1:7" x14ac:dyDescent="0.35">
      <c r="B28" s="13"/>
      <c r="C28" s="13"/>
      <c r="D28" s="13"/>
      <c r="E28" s="13"/>
      <c r="F28" s="54">
        <f t="shared" si="0"/>
        <v>0</v>
      </c>
      <c r="G28" s="55">
        <f t="shared" si="1"/>
        <v>0</v>
      </c>
    </row>
    <row r="29" spans="1:7" x14ac:dyDescent="0.35">
      <c r="B29" s="13"/>
      <c r="C29" s="13"/>
      <c r="D29" s="13"/>
      <c r="E29" s="13"/>
      <c r="F29" s="54">
        <f t="shared" si="0"/>
        <v>0</v>
      </c>
      <c r="G29" s="55">
        <f t="shared" si="1"/>
        <v>0</v>
      </c>
    </row>
    <row r="30" spans="1:7" x14ac:dyDescent="0.35">
      <c r="B30" s="13"/>
      <c r="C30" s="13"/>
      <c r="D30" s="13"/>
      <c r="E30" s="13"/>
      <c r="F30" s="54">
        <f t="shared" si="0"/>
        <v>0</v>
      </c>
      <c r="G30" s="55">
        <f t="shared" si="1"/>
        <v>0</v>
      </c>
    </row>
    <row r="31" spans="1:7" x14ac:dyDescent="0.35">
      <c r="B31" s="13"/>
      <c r="C31" s="13"/>
      <c r="D31" s="13"/>
      <c r="E31" s="13"/>
      <c r="F31" s="54">
        <f t="shared" si="0"/>
        <v>0</v>
      </c>
      <c r="G31" s="55">
        <f t="shared" si="1"/>
        <v>0</v>
      </c>
    </row>
    <row r="32" spans="1:7" x14ac:dyDescent="0.35">
      <c r="B32" s="13"/>
      <c r="C32" s="13"/>
      <c r="D32" s="13"/>
      <c r="E32" s="13"/>
      <c r="F32" s="54">
        <f t="shared" si="0"/>
        <v>0</v>
      </c>
      <c r="G32" s="55">
        <f t="shared" si="1"/>
        <v>0</v>
      </c>
    </row>
    <row r="33" spans="2:7" x14ac:dyDescent="0.35">
      <c r="B33" s="13"/>
      <c r="C33" s="13"/>
      <c r="D33" s="13"/>
      <c r="E33" s="13"/>
      <c r="F33" s="54">
        <f t="shared" si="0"/>
        <v>0</v>
      </c>
      <c r="G33" s="55">
        <f t="shared" si="1"/>
        <v>0</v>
      </c>
    </row>
    <row r="34" spans="2:7" x14ac:dyDescent="0.35">
      <c r="B34" s="13"/>
      <c r="C34" s="13"/>
      <c r="D34" s="13"/>
      <c r="E34" s="13"/>
      <c r="F34" s="54">
        <f t="shared" si="0"/>
        <v>0</v>
      </c>
      <c r="G34" s="55">
        <f t="shared" si="1"/>
        <v>0</v>
      </c>
    </row>
    <row r="35" spans="2:7" x14ac:dyDescent="0.35">
      <c r="B35" s="13"/>
      <c r="C35" s="13"/>
      <c r="D35" s="13"/>
      <c r="E35" s="13"/>
      <c r="F35" s="54">
        <f t="shared" si="0"/>
        <v>0</v>
      </c>
      <c r="G35" s="55">
        <f t="shared" si="1"/>
        <v>0</v>
      </c>
    </row>
  </sheetData>
  <sheetProtection algorithmName="SHA-512" hashValue="VNlymSSP7Jkdpk6xTumDxThfMv0kYy1ihDuQDRLkDRy5cAQEzV1IQ1W49cMkzVR+zNUuWuB6doFGrvvORjwuew==" saltValue="kOWG+0YqT0br3OMNxhaJeg==" spinCount="100000" sheet="1" objects="1" scenarios="1"/>
  <dataValidations count="2">
    <dataValidation type="list" allowBlank="1" showInputMessage="1" showErrorMessage="1" sqref="E36:E387">
      <formula1>$O$9:$O$13</formula1>
    </dataValidation>
    <dataValidation type="list" allowBlank="1" showInputMessage="1" showErrorMessage="1" sqref="C36:C146">
      <formula1>$N$10:$N$12</formula1>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Hoja1!$G$2:$G$6</xm:f>
          </x14:formula1>
          <xm:sqref>C8:C35</xm:sqref>
        </x14:dataValidation>
        <x14:dataValidation type="list" allowBlank="1" showInputMessage="1" showErrorMessage="1">
          <x14:formula1>
            <xm:f>Hoja1!$D$2:$D$6</xm:f>
          </x14:formula1>
          <xm:sqref>E8:E35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Q123"/>
  <sheetViews>
    <sheetView workbookViewId="0">
      <selection activeCell="U10" sqref="U10"/>
    </sheetView>
  </sheetViews>
  <sheetFormatPr baseColWidth="10" defaultColWidth="11.54296875" defaultRowHeight="14.5" x14ac:dyDescent="0.35"/>
  <cols>
    <col min="1" max="1" width="27" customWidth="1"/>
    <col min="2" max="2" width="51.90625" customWidth="1"/>
    <col min="3" max="3" width="29.54296875" customWidth="1"/>
    <col min="4" max="4" width="22.36328125" customWidth="1"/>
    <col min="5" max="5" width="12.54296875" customWidth="1"/>
    <col min="6" max="6" width="0" hidden="1" customWidth="1"/>
    <col min="7" max="7" width="12.90625" customWidth="1"/>
    <col min="8" max="11" width="0" hidden="1" customWidth="1"/>
    <col min="12" max="12" width="5.6328125" customWidth="1"/>
    <col min="13" max="13" width="85.36328125" hidden="1" customWidth="1"/>
    <col min="14" max="14" width="14.08984375" hidden="1" customWidth="1"/>
    <col min="16" max="16" width="21" hidden="1" customWidth="1"/>
    <col min="17" max="17" width="11.54296875" hidden="1" customWidth="1"/>
    <col min="18" max="18" width="11.54296875" customWidth="1"/>
  </cols>
  <sheetData>
    <row r="1" spans="1:17" ht="24" customHeight="1" x14ac:dyDescent="0.35">
      <c r="A1" s="151" t="s">
        <v>317</v>
      </c>
      <c r="B1" s="152"/>
      <c r="C1" s="153"/>
      <c r="D1" s="118"/>
    </row>
    <row r="2" spans="1:17" s="109" customFormat="1" ht="15" customHeight="1" x14ac:dyDescent="0.35">
      <c r="A2" s="119"/>
      <c r="B2" s="90" t="s">
        <v>364</v>
      </c>
      <c r="C2" s="122"/>
      <c r="D2" s="123"/>
    </row>
    <row r="3" spans="1:17" s="109" customFormat="1" ht="18" customHeight="1" x14ac:dyDescent="0.35">
      <c r="A3" s="119"/>
      <c r="B3" s="90" t="s">
        <v>367</v>
      </c>
      <c r="C3" s="122"/>
      <c r="D3" s="123"/>
      <c r="E3" s="26"/>
      <c r="F3" s="26"/>
    </row>
    <row r="4" spans="1:17" s="109" customFormat="1" ht="17" customHeight="1" x14ac:dyDescent="0.35">
      <c r="A4" s="119"/>
      <c r="B4" s="124" t="s">
        <v>363</v>
      </c>
      <c r="C4" s="122"/>
      <c r="D4" s="123"/>
    </row>
    <row r="5" spans="1:17" s="109" customFormat="1" ht="19.5" customHeight="1" x14ac:dyDescent="0.35">
      <c r="A5" s="119"/>
      <c r="B5" s="124" t="s">
        <v>365</v>
      </c>
      <c r="C5" s="122"/>
      <c r="D5" s="123"/>
    </row>
    <row r="6" spans="1:17" ht="16" customHeight="1" x14ac:dyDescent="0.35">
      <c r="A6" s="119"/>
      <c r="B6" s="124" t="s">
        <v>366</v>
      </c>
      <c r="C6" s="122"/>
      <c r="D6" s="123"/>
    </row>
    <row r="7" spans="1:17" ht="9" customHeight="1" x14ac:dyDescent="0.35">
      <c r="B7" s="13"/>
      <c r="C7" s="135"/>
      <c r="E7" s="139"/>
      <c r="F7" s="109"/>
      <c r="G7" s="110"/>
      <c r="H7" s="110"/>
      <c r="I7" s="110"/>
      <c r="J7" s="109"/>
      <c r="K7" s="109"/>
    </row>
    <row r="8" spans="1:17" ht="64" customHeight="1" thickBot="1" x14ac:dyDescent="0.75">
      <c r="A8" t="s">
        <v>358</v>
      </c>
      <c r="B8" s="71" t="s">
        <v>419</v>
      </c>
      <c r="C8" s="101" t="s">
        <v>413</v>
      </c>
      <c r="D8" s="97" t="s">
        <v>119</v>
      </c>
      <c r="E8" s="99" t="s">
        <v>411</v>
      </c>
      <c r="F8" s="11" t="s">
        <v>121</v>
      </c>
      <c r="G8" s="10" t="s">
        <v>412</v>
      </c>
      <c r="H8" s="19" t="s">
        <v>122</v>
      </c>
      <c r="I8" s="140" t="s">
        <v>406</v>
      </c>
      <c r="J8" s="17" t="s">
        <v>78</v>
      </c>
      <c r="K8" s="36" t="s">
        <v>123</v>
      </c>
      <c r="L8" s="9"/>
      <c r="M8" s="20"/>
      <c r="N8" s="23" t="s">
        <v>27</v>
      </c>
      <c r="P8" s="9" t="s">
        <v>50</v>
      </c>
      <c r="Q8" s="9" t="s">
        <v>14</v>
      </c>
    </row>
    <row r="9" spans="1:17" ht="15.5" thickBot="1" x14ac:dyDescent="0.4">
      <c r="A9" s="107" t="s">
        <v>352</v>
      </c>
      <c r="B9" s="102"/>
      <c r="C9" s="102"/>
      <c r="D9" s="13"/>
      <c r="E9" s="13"/>
      <c r="F9" s="55">
        <f>IF(AND(E9&lt;=4,E9&gt;0),1,IF(AND(E9=5),0.9,IF(AND(E9=6),0.8,IF(AND(E9=7),0.5,IF(AND(E9&gt;=8),0.3,0)))))</f>
        <v>0</v>
      </c>
      <c r="G9" s="13"/>
      <c r="H9" s="54">
        <f>IF(G9="Primer autor",1.3,IF(G9="Último autor",1.1,IF(G9="Otra",1,0)))</f>
        <v>0</v>
      </c>
      <c r="I9" s="13"/>
      <c r="J9" s="54">
        <f>IF(I9="ÁREA",1,IF(I9="AFÍN",0.8,IF(I9="CAMPO DE LA BIOLOGÍA",0.5,IF(I9="CIENCIAS BÁSICAS Y DE LA SALUD",0.3,IF(I9="OTROS",0.2,)))))</f>
        <v>0</v>
      </c>
      <c r="K9" s="54">
        <f>IF(C9="Tribunal TFG",P$9*D9*J9,IF(C9="Tribunal TFM",P$10*D9*J9,IF(C9="Aportación congreso Innovación internacional",P$11*F9*H9*J9,IF(C9="Aportación congreso Innovación nacional",P$12*F9*H9*J9,IF(C9="Organización congreso docente internacional",P$13*J9,IF(C9="Organización congreso docente internacional",P$14*J9,IF(C9="Asistencia congreso docente",P$15*J9,IF(C9="Premios docentes",P$16*J9,IF(C9="Elaboración material docente",P$17*F9*H9*J9,0)))))))))</f>
        <v>0</v>
      </c>
      <c r="L9" s="2"/>
      <c r="M9" s="65" t="s">
        <v>133</v>
      </c>
      <c r="N9" s="61" cm="1">
        <f t="array" ref="N9">(SUMPRODUCT((K9:K123)*(C9:C123="Tribunal TFG"))+SUMPRODUCT((K9:K123)*(C9:C123="Tribunal TFM")))</f>
        <v>0</v>
      </c>
      <c r="P9" s="44">
        <v>0.05</v>
      </c>
      <c r="Q9" t="s">
        <v>138</v>
      </c>
    </row>
    <row r="10" spans="1:17" ht="15" thickBot="1" x14ac:dyDescent="0.4">
      <c r="A10" s="107" t="s">
        <v>352</v>
      </c>
      <c r="B10" s="102"/>
      <c r="C10" s="102"/>
      <c r="D10" s="13"/>
      <c r="E10" s="13"/>
      <c r="F10" s="55">
        <f t="shared" ref="F10:F73" si="0">IF(AND(E10&lt;=4,E10&gt;0),1,IF(AND(E10=5),0.9,IF(AND(E10=6),0.8,IF(AND(E10=7),0.5,IF(AND(E10&gt;=8),0.3,0)))))</f>
        <v>0</v>
      </c>
      <c r="G10" s="13"/>
      <c r="H10" s="54">
        <f t="shared" ref="H10:H73" si="1">IF(G10="Primer autor",1.3,IF(G10="Último autor",1.1,IF(G10="Otra",1,0)))</f>
        <v>0</v>
      </c>
      <c r="I10" s="13"/>
      <c r="J10" s="54">
        <f t="shared" ref="J10:J73" si="2">IF(I10="ÁREA",1,IF(I10="AFÍN",0.8,IF(I10="CAMPO DE LA BIOLOGÍA",0.5,IF(I10="CIENCIAS BÁSICAS Y DE LA SALUD",0.3,IF(I10="OTROS",0.2,)))))</f>
        <v>0</v>
      </c>
      <c r="K10" s="54">
        <f t="shared" ref="K10:K73" si="3">IF(C10="Tribunal TFG",P$9*D10*J10,IF(C10="Tribunal TFM",P$10*D10*J10,IF(C10="Aportación congreso Innovación internacional",P$11*F10*H10*J10,IF(C10="Aportación congreso Innovación nacional",P$12*F10*H10*J10,IF(C10="Organización congreso docente internacional",P$13*J10,IF(C10="Organización congreso docente internacional",P$14*J10,IF(C10="Asistencia congreso docente",P$15*J10,IF(C10="Premios docentes",P$16*J10,IF(C10="Elaboración material docente",P$17*F10*H10*J10,0)))))))))</f>
        <v>0</v>
      </c>
      <c r="L10" s="2"/>
      <c r="N10" s="67"/>
      <c r="P10" s="44">
        <v>0.1</v>
      </c>
      <c r="Q10" t="s">
        <v>139</v>
      </c>
    </row>
    <row r="11" spans="1:17" ht="15.5" thickBot="1" x14ac:dyDescent="0.4">
      <c r="A11" s="107" t="s">
        <v>352</v>
      </c>
      <c r="B11" s="13"/>
      <c r="C11" s="13"/>
      <c r="D11" s="13"/>
      <c r="E11" s="13"/>
      <c r="F11" s="55">
        <f t="shared" si="0"/>
        <v>0</v>
      </c>
      <c r="G11" s="13"/>
      <c r="H11" s="54">
        <f t="shared" si="1"/>
        <v>0</v>
      </c>
      <c r="I11" s="13"/>
      <c r="J11" s="54">
        <f t="shared" si="2"/>
        <v>0</v>
      </c>
      <c r="K11" s="54">
        <f t="shared" si="3"/>
        <v>0</v>
      </c>
      <c r="L11" s="2"/>
      <c r="M11" s="65" t="s">
        <v>134</v>
      </c>
      <c r="N11" s="61" cm="1">
        <f t="array" ref="N11">(SUMPRODUCT((K9:K123)*(C9:C123="Aportación congreso Innovación internacional"))+SUMPRODUCT((K9:K123)*(C9:C123="Aportación congreso Innovación nacional")))</f>
        <v>0</v>
      </c>
      <c r="P11" s="44">
        <v>0.05</v>
      </c>
      <c r="Q11" t="s">
        <v>140</v>
      </c>
    </row>
    <row r="12" spans="1:17" ht="15" thickBot="1" x14ac:dyDescent="0.4">
      <c r="A12" s="107" t="s">
        <v>352</v>
      </c>
      <c r="B12" s="13"/>
      <c r="C12" s="13"/>
      <c r="D12" s="13"/>
      <c r="E12" s="13"/>
      <c r="F12" s="55">
        <f t="shared" si="0"/>
        <v>0</v>
      </c>
      <c r="G12" s="13"/>
      <c r="H12" s="54">
        <f t="shared" si="1"/>
        <v>0</v>
      </c>
      <c r="I12" s="13"/>
      <c r="J12" s="54">
        <f t="shared" si="2"/>
        <v>0</v>
      </c>
      <c r="K12" s="54">
        <f t="shared" si="3"/>
        <v>0</v>
      </c>
      <c r="L12" s="2"/>
      <c r="N12" s="67"/>
      <c r="P12" s="44">
        <v>0.03</v>
      </c>
      <c r="Q12" t="s">
        <v>141</v>
      </c>
    </row>
    <row r="13" spans="1:17" ht="18" customHeight="1" thickBot="1" x14ac:dyDescent="0.4">
      <c r="A13" s="107" t="s">
        <v>352</v>
      </c>
      <c r="B13" s="13"/>
      <c r="C13" s="13"/>
      <c r="D13" s="13"/>
      <c r="E13" s="13"/>
      <c r="F13" s="55">
        <f t="shared" si="0"/>
        <v>0</v>
      </c>
      <c r="G13" s="13"/>
      <c r="H13" s="54">
        <f t="shared" si="1"/>
        <v>0</v>
      </c>
      <c r="I13" s="13"/>
      <c r="J13" s="54">
        <f t="shared" si="2"/>
        <v>0</v>
      </c>
      <c r="K13" s="54">
        <f t="shared" si="3"/>
        <v>0</v>
      </c>
      <c r="L13" s="2"/>
      <c r="M13" s="65" t="s">
        <v>135</v>
      </c>
      <c r="N13" s="61" cm="1">
        <f t="array" ref="N13">(SUMPRODUCT((K9:K123)*(C9:C123="Organización congreso docente internacional"))+SUMPRODUCT((K9:K123)*(C9:C123="Organización congreso docente nacional"))+SUMPRODUCT((K9:K123)*(C9:C123="Asistencia congreso docente")))</f>
        <v>0</v>
      </c>
      <c r="P13" s="44">
        <v>0.05</v>
      </c>
      <c r="Q13" t="s">
        <v>142</v>
      </c>
    </row>
    <row r="14" spans="1:17" ht="15" thickBot="1" x14ac:dyDescent="0.4">
      <c r="A14" s="107" t="s">
        <v>352</v>
      </c>
      <c r="B14" s="13"/>
      <c r="C14" s="13"/>
      <c r="D14" s="13"/>
      <c r="E14" s="13"/>
      <c r="F14" s="55">
        <f t="shared" si="0"/>
        <v>0</v>
      </c>
      <c r="G14" s="13"/>
      <c r="H14" s="54">
        <f t="shared" si="1"/>
        <v>0</v>
      </c>
      <c r="I14" s="13"/>
      <c r="J14" s="54">
        <f t="shared" si="2"/>
        <v>0</v>
      </c>
      <c r="K14" s="54">
        <f t="shared" si="3"/>
        <v>0</v>
      </c>
      <c r="L14" s="2"/>
      <c r="N14" s="67"/>
      <c r="P14" s="44">
        <v>0.03</v>
      </c>
      <c r="Q14" t="s">
        <v>143</v>
      </c>
    </row>
    <row r="15" spans="1:17" ht="15" thickBot="1" x14ac:dyDescent="0.4">
      <c r="A15" s="107" t="s">
        <v>352</v>
      </c>
      <c r="B15" s="13"/>
      <c r="C15" s="13"/>
      <c r="D15" s="13"/>
      <c r="E15" s="13"/>
      <c r="F15" s="55">
        <f t="shared" si="0"/>
        <v>0</v>
      </c>
      <c r="G15" s="13"/>
      <c r="H15" s="54">
        <f t="shared" si="1"/>
        <v>0</v>
      </c>
      <c r="I15" s="13"/>
      <c r="J15" s="54">
        <f t="shared" si="2"/>
        <v>0</v>
      </c>
      <c r="K15" s="54">
        <f t="shared" si="3"/>
        <v>0</v>
      </c>
      <c r="L15" s="2"/>
      <c r="N15" s="67"/>
      <c r="P15" s="44">
        <v>5.0000000000000001E-3</v>
      </c>
      <c r="Q15" t="s">
        <v>144</v>
      </c>
    </row>
    <row r="16" spans="1:17" ht="15.5" thickBot="1" x14ac:dyDescent="0.4">
      <c r="A16" s="107" t="s">
        <v>352</v>
      </c>
      <c r="B16" s="13"/>
      <c r="C16" s="13"/>
      <c r="D16" s="13"/>
      <c r="E16" s="13"/>
      <c r="F16" s="55">
        <f t="shared" si="0"/>
        <v>0</v>
      </c>
      <c r="G16" s="13"/>
      <c r="H16" s="54">
        <f t="shared" si="1"/>
        <v>0</v>
      </c>
      <c r="I16" s="13"/>
      <c r="J16" s="54">
        <f t="shared" si="2"/>
        <v>0</v>
      </c>
      <c r="K16" s="54">
        <f t="shared" si="3"/>
        <v>0</v>
      </c>
      <c r="L16" s="2"/>
      <c r="M16" s="65" t="s">
        <v>136</v>
      </c>
      <c r="N16" s="61" cm="1">
        <f t="array" ref="N16">SUMPRODUCT((K9:K123)*(C9:C123="Premios docentes"))</f>
        <v>0</v>
      </c>
      <c r="P16" s="44">
        <v>0.25</v>
      </c>
      <c r="Q16" t="s">
        <v>145</v>
      </c>
    </row>
    <row r="17" spans="1:17" ht="31" thickBot="1" x14ac:dyDescent="0.4">
      <c r="A17" s="107" t="s">
        <v>352</v>
      </c>
      <c r="B17" s="13"/>
      <c r="C17" s="13"/>
      <c r="D17" s="13"/>
      <c r="E17" s="13"/>
      <c r="F17" s="55">
        <f t="shared" si="0"/>
        <v>0</v>
      </c>
      <c r="G17" s="13"/>
      <c r="H17" s="54">
        <f t="shared" si="1"/>
        <v>0</v>
      </c>
      <c r="I17" s="13"/>
      <c r="J17" s="54">
        <f t="shared" si="2"/>
        <v>0</v>
      </c>
      <c r="K17" s="54">
        <f t="shared" si="3"/>
        <v>0</v>
      </c>
      <c r="L17" s="2"/>
      <c r="M17" s="72" t="s">
        <v>137</v>
      </c>
      <c r="N17" s="61" cm="1">
        <f t="array" ref="N17">SUMPRODUCT((K9:K123)*(C9:C123="Elaboración material docente"))</f>
        <v>0</v>
      </c>
      <c r="P17" s="44">
        <v>0.25</v>
      </c>
      <c r="Q17" t="s">
        <v>146</v>
      </c>
    </row>
    <row r="18" spans="1:17" x14ac:dyDescent="0.35">
      <c r="A18" s="107" t="s">
        <v>352</v>
      </c>
      <c r="B18" s="13"/>
      <c r="C18" s="13"/>
      <c r="D18" s="13"/>
      <c r="E18" s="13"/>
      <c r="F18" s="55">
        <f t="shared" si="0"/>
        <v>0</v>
      </c>
      <c r="G18" s="13"/>
      <c r="H18" s="54">
        <f t="shared" si="1"/>
        <v>0</v>
      </c>
      <c r="I18" s="13"/>
      <c r="J18" s="54">
        <f t="shared" si="2"/>
        <v>0</v>
      </c>
      <c r="K18" s="54">
        <f t="shared" si="3"/>
        <v>0</v>
      </c>
      <c r="L18" s="2"/>
      <c r="P18" s="13"/>
    </row>
    <row r="19" spans="1:17" x14ac:dyDescent="0.35">
      <c r="A19" s="107" t="s">
        <v>352</v>
      </c>
      <c r="B19" s="13"/>
      <c r="C19" s="13"/>
      <c r="D19" s="13"/>
      <c r="E19" s="13"/>
      <c r="F19" s="55">
        <f t="shared" si="0"/>
        <v>0</v>
      </c>
      <c r="G19" s="13"/>
      <c r="H19" s="54">
        <f t="shared" si="1"/>
        <v>0</v>
      </c>
      <c r="I19" s="13"/>
      <c r="J19" s="54">
        <f t="shared" si="2"/>
        <v>0</v>
      </c>
      <c r="K19" s="54">
        <f t="shared" si="3"/>
        <v>0</v>
      </c>
      <c r="L19" s="2"/>
      <c r="P19" s="13"/>
    </row>
    <row r="20" spans="1:17" x14ac:dyDescent="0.35">
      <c r="A20" s="107" t="s">
        <v>352</v>
      </c>
      <c r="B20" s="13"/>
      <c r="C20" s="13"/>
      <c r="D20" s="13"/>
      <c r="E20" s="13"/>
      <c r="F20" s="55">
        <f t="shared" si="0"/>
        <v>0</v>
      </c>
      <c r="G20" s="13"/>
      <c r="H20" s="54">
        <f t="shared" si="1"/>
        <v>0</v>
      </c>
      <c r="I20" s="13"/>
      <c r="J20" s="54">
        <f t="shared" si="2"/>
        <v>0</v>
      </c>
      <c r="K20" s="54">
        <f t="shared" si="3"/>
        <v>0</v>
      </c>
      <c r="L20" s="2"/>
      <c r="P20" s="13"/>
    </row>
    <row r="21" spans="1:17" x14ac:dyDescent="0.35">
      <c r="A21" s="107" t="s">
        <v>352</v>
      </c>
      <c r="B21" s="13"/>
      <c r="C21" s="13"/>
      <c r="D21" s="13"/>
      <c r="E21" s="13"/>
      <c r="F21" s="55">
        <f t="shared" si="0"/>
        <v>0</v>
      </c>
      <c r="G21" s="13"/>
      <c r="H21" s="54">
        <f t="shared" si="1"/>
        <v>0</v>
      </c>
      <c r="I21" s="13"/>
      <c r="J21" s="54">
        <f t="shared" si="2"/>
        <v>0</v>
      </c>
      <c r="K21" s="54">
        <f t="shared" si="3"/>
        <v>0</v>
      </c>
      <c r="L21" s="2"/>
    </row>
    <row r="22" spans="1:17" x14ac:dyDescent="0.35">
      <c r="A22" s="107" t="s">
        <v>352</v>
      </c>
      <c r="B22" s="13"/>
      <c r="C22" s="13"/>
      <c r="D22" s="13"/>
      <c r="E22" s="13"/>
      <c r="F22" s="55">
        <f t="shared" si="0"/>
        <v>0</v>
      </c>
      <c r="G22" s="13"/>
      <c r="H22" s="54">
        <f t="shared" si="1"/>
        <v>0</v>
      </c>
      <c r="I22" s="13"/>
      <c r="J22" s="54">
        <f t="shared" si="2"/>
        <v>0</v>
      </c>
      <c r="K22" s="54">
        <f t="shared" si="3"/>
        <v>0</v>
      </c>
      <c r="L22" s="2"/>
    </row>
    <row r="23" spans="1:17" x14ac:dyDescent="0.35">
      <c r="B23" s="13"/>
      <c r="C23" s="13"/>
      <c r="D23" s="13"/>
      <c r="E23" s="13"/>
      <c r="F23" s="55">
        <f t="shared" si="0"/>
        <v>0</v>
      </c>
      <c r="G23" s="13"/>
      <c r="H23" s="54">
        <f t="shared" si="1"/>
        <v>0</v>
      </c>
      <c r="I23" s="13"/>
      <c r="J23" s="54">
        <f t="shared" si="2"/>
        <v>0</v>
      </c>
      <c r="K23" s="54">
        <f t="shared" si="3"/>
        <v>0</v>
      </c>
      <c r="L23" s="2"/>
    </row>
    <row r="24" spans="1:17" x14ac:dyDescent="0.35">
      <c r="B24" s="13"/>
      <c r="C24" s="13"/>
      <c r="D24" s="13"/>
      <c r="E24" s="13"/>
      <c r="F24" s="55">
        <f t="shared" si="0"/>
        <v>0</v>
      </c>
      <c r="G24" s="13"/>
      <c r="H24" s="54">
        <f t="shared" si="1"/>
        <v>0</v>
      </c>
      <c r="I24" s="13"/>
      <c r="J24" s="54">
        <f t="shared" si="2"/>
        <v>0</v>
      </c>
      <c r="K24" s="54">
        <f t="shared" si="3"/>
        <v>0</v>
      </c>
      <c r="L24" s="2"/>
    </row>
    <row r="25" spans="1:17" x14ac:dyDescent="0.35">
      <c r="B25" s="13"/>
      <c r="C25" s="13"/>
      <c r="D25" s="13"/>
      <c r="E25" s="13"/>
      <c r="F25" s="55">
        <f t="shared" si="0"/>
        <v>0</v>
      </c>
      <c r="G25" s="13"/>
      <c r="H25" s="54">
        <f t="shared" si="1"/>
        <v>0</v>
      </c>
      <c r="I25" s="13"/>
      <c r="J25" s="54">
        <f t="shared" si="2"/>
        <v>0</v>
      </c>
      <c r="K25" s="54">
        <f t="shared" si="3"/>
        <v>0</v>
      </c>
      <c r="L25" s="2"/>
    </row>
    <row r="26" spans="1:17" x14ac:dyDescent="0.35">
      <c r="B26" s="13"/>
      <c r="C26" s="13"/>
      <c r="D26" s="13"/>
      <c r="E26" s="13"/>
      <c r="F26" s="55">
        <f t="shared" si="0"/>
        <v>0</v>
      </c>
      <c r="G26" s="13"/>
      <c r="H26" s="54">
        <f t="shared" si="1"/>
        <v>0</v>
      </c>
      <c r="I26" s="13"/>
      <c r="J26" s="54">
        <f t="shared" si="2"/>
        <v>0</v>
      </c>
      <c r="K26" s="54">
        <f t="shared" si="3"/>
        <v>0</v>
      </c>
      <c r="L26" s="2"/>
    </row>
    <row r="27" spans="1:17" x14ac:dyDescent="0.35">
      <c r="B27" s="13"/>
      <c r="C27" s="13"/>
      <c r="D27" s="13"/>
      <c r="E27" s="13"/>
      <c r="F27" s="55">
        <f t="shared" si="0"/>
        <v>0</v>
      </c>
      <c r="G27" s="13"/>
      <c r="H27" s="54">
        <f t="shared" si="1"/>
        <v>0</v>
      </c>
      <c r="I27" s="13"/>
      <c r="J27" s="54">
        <f t="shared" si="2"/>
        <v>0</v>
      </c>
      <c r="K27" s="54">
        <f t="shared" si="3"/>
        <v>0</v>
      </c>
      <c r="L27" s="2"/>
    </row>
    <row r="28" spans="1:17" x14ac:dyDescent="0.35">
      <c r="B28" s="13"/>
      <c r="C28" s="13"/>
      <c r="D28" s="13"/>
      <c r="E28" s="13"/>
      <c r="F28" s="55">
        <f t="shared" si="0"/>
        <v>0</v>
      </c>
      <c r="G28" s="13"/>
      <c r="H28" s="54">
        <f t="shared" si="1"/>
        <v>0</v>
      </c>
      <c r="I28" s="13"/>
      <c r="J28" s="54">
        <f t="shared" si="2"/>
        <v>0</v>
      </c>
      <c r="K28" s="54">
        <f t="shared" si="3"/>
        <v>0</v>
      </c>
      <c r="L28" s="2"/>
    </row>
    <row r="29" spans="1:17" x14ac:dyDescent="0.35">
      <c r="B29" s="13"/>
      <c r="C29" s="13"/>
      <c r="D29" s="13"/>
      <c r="E29" s="13"/>
      <c r="F29" s="55">
        <f t="shared" si="0"/>
        <v>0</v>
      </c>
      <c r="G29" s="13"/>
      <c r="H29" s="54">
        <f t="shared" si="1"/>
        <v>0</v>
      </c>
      <c r="I29" s="13"/>
      <c r="J29" s="54">
        <f t="shared" si="2"/>
        <v>0</v>
      </c>
      <c r="K29" s="54">
        <f t="shared" si="3"/>
        <v>0</v>
      </c>
      <c r="L29" s="2"/>
    </row>
    <row r="30" spans="1:17" x14ac:dyDescent="0.35">
      <c r="B30" s="13"/>
      <c r="C30" s="13"/>
      <c r="D30" s="13"/>
      <c r="E30" s="13"/>
      <c r="F30" s="55">
        <f t="shared" si="0"/>
        <v>0</v>
      </c>
      <c r="G30" s="13"/>
      <c r="H30" s="54">
        <f t="shared" si="1"/>
        <v>0</v>
      </c>
      <c r="I30" s="13"/>
      <c r="J30" s="54">
        <f t="shared" si="2"/>
        <v>0</v>
      </c>
      <c r="K30" s="54">
        <f t="shared" si="3"/>
        <v>0</v>
      </c>
      <c r="L30" s="2"/>
    </row>
    <row r="31" spans="1:17" x14ac:dyDescent="0.35">
      <c r="B31" s="13"/>
      <c r="C31" s="13"/>
      <c r="D31" s="13"/>
      <c r="E31" s="13"/>
      <c r="F31" s="55">
        <f t="shared" si="0"/>
        <v>0</v>
      </c>
      <c r="G31" s="13"/>
      <c r="H31" s="54">
        <f t="shared" si="1"/>
        <v>0</v>
      </c>
      <c r="I31" s="13"/>
      <c r="J31" s="54">
        <f t="shared" si="2"/>
        <v>0</v>
      </c>
      <c r="K31" s="54">
        <f t="shared" si="3"/>
        <v>0</v>
      </c>
      <c r="L31" s="2"/>
    </row>
    <row r="32" spans="1:17" x14ac:dyDescent="0.35">
      <c r="B32" s="13"/>
      <c r="C32" s="13"/>
      <c r="D32" s="13"/>
      <c r="E32" s="13"/>
      <c r="F32" s="55">
        <f t="shared" si="0"/>
        <v>0</v>
      </c>
      <c r="G32" s="13"/>
      <c r="H32" s="54">
        <f t="shared" si="1"/>
        <v>0</v>
      </c>
      <c r="I32" s="13"/>
      <c r="J32" s="54">
        <f t="shared" si="2"/>
        <v>0</v>
      </c>
      <c r="K32" s="54">
        <f t="shared" si="3"/>
        <v>0</v>
      </c>
      <c r="L32" s="2"/>
    </row>
    <row r="33" spans="2:12" x14ac:dyDescent="0.35">
      <c r="B33" s="13"/>
      <c r="C33" s="13"/>
      <c r="D33" s="13"/>
      <c r="E33" s="13"/>
      <c r="F33" s="55">
        <f t="shared" si="0"/>
        <v>0</v>
      </c>
      <c r="G33" s="13"/>
      <c r="H33" s="54">
        <f t="shared" si="1"/>
        <v>0</v>
      </c>
      <c r="I33" s="13"/>
      <c r="J33" s="54">
        <f t="shared" si="2"/>
        <v>0</v>
      </c>
      <c r="K33" s="54">
        <f t="shared" si="3"/>
        <v>0</v>
      </c>
      <c r="L33" s="2"/>
    </row>
    <row r="34" spans="2:12" x14ac:dyDescent="0.35">
      <c r="B34" s="13"/>
      <c r="C34" s="13"/>
      <c r="D34" s="13"/>
      <c r="E34" s="13"/>
      <c r="F34" s="55">
        <f t="shared" si="0"/>
        <v>0</v>
      </c>
      <c r="G34" s="13"/>
      <c r="H34" s="54">
        <f t="shared" si="1"/>
        <v>0</v>
      </c>
      <c r="I34" s="13"/>
      <c r="J34" s="54">
        <f t="shared" si="2"/>
        <v>0</v>
      </c>
      <c r="K34" s="54">
        <f t="shared" si="3"/>
        <v>0</v>
      </c>
      <c r="L34" s="2"/>
    </row>
    <row r="35" spans="2:12" x14ac:dyDescent="0.35">
      <c r="B35" s="13"/>
      <c r="C35" s="13"/>
      <c r="D35" s="13"/>
      <c r="E35" s="13"/>
      <c r="F35" s="55">
        <f t="shared" si="0"/>
        <v>0</v>
      </c>
      <c r="G35" s="13"/>
      <c r="H35" s="54">
        <f t="shared" si="1"/>
        <v>0</v>
      </c>
      <c r="I35" s="13"/>
      <c r="J35" s="54">
        <f t="shared" si="2"/>
        <v>0</v>
      </c>
      <c r="K35" s="54">
        <f t="shared" si="3"/>
        <v>0</v>
      </c>
      <c r="L35" s="2"/>
    </row>
    <row r="36" spans="2:12" x14ac:dyDescent="0.35">
      <c r="B36" s="13"/>
      <c r="C36" s="13"/>
      <c r="D36" s="13"/>
      <c r="E36" s="13"/>
      <c r="F36" s="55">
        <f t="shared" si="0"/>
        <v>0</v>
      </c>
      <c r="G36" s="13"/>
      <c r="H36" s="54">
        <f t="shared" si="1"/>
        <v>0</v>
      </c>
      <c r="I36" s="13"/>
      <c r="J36" s="54">
        <f t="shared" si="2"/>
        <v>0</v>
      </c>
      <c r="K36" s="54">
        <f t="shared" si="3"/>
        <v>0</v>
      </c>
      <c r="L36" s="2"/>
    </row>
    <row r="37" spans="2:12" x14ac:dyDescent="0.35">
      <c r="B37" s="13"/>
      <c r="C37" s="13"/>
      <c r="D37" s="13"/>
      <c r="E37" s="13"/>
      <c r="F37" s="55">
        <f t="shared" si="0"/>
        <v>0</v>
      </c>
      <c r="G37" s="13"/>
      <c r="H37" s="54">
        <f t="shared" si="1"/>
        <v>0</v>
      </c>
      <c r="I37" s="13"/>
      <c r="J37" s="54">
        <f t="shared" si="2"/>
        <v>0</v>
      </c>
      <c r="K37" s="54">
        <f t="shared" si="3"/>
        <v>0</v>
      </c>
      <c r="L37" s="2"/>
    </row>
    <row r="38" spans="2:12" x14ac:dyDescent="0.35">
      <c r="B38" s="13"/>
      <c r="C38" s="13"/>
      <c r="D38" s="13"/>
      <c r="E38" s="13"/>
      <c r="F38" s="55">
        <f t="shared" si="0"/>
        <v>0</v>
      </c>
      <c r="G38" s="13"/>
      <c r="H38" s="54">
        <f t="shared" si="1"/>
        <v>0</v>
      </c>
      <c r="I38" s="13"/>
      <c r="J38" s="54">
        <f t="shared" si="2"/>
        <v>0</v>
      </c>
      <c r="K38" s="54">
        <f t="shared" si="3"/>
        <v>0</v>
      </c>
      <c r="L38" s="2"/>
    </row>
    <row r="39" spans="2:12" x14ac:dyDescent="0.35">
      <c r="B39" s="13"/>
      <c r="C39" s="13"/>
      <c r="D39" s="13"/>
      <c r="E39" s="13"/>
      <c r="F39" s="55">
        <f t="shared" si="0"/>
        <v>0</v>
      </c>
      <c r="G39" s="13"/>
      <c r="H39" s="54">
        <f t="shared" si="1"/>
        <v>0</v>
      </c>
      <c r="I39" s="13"/>
      <c r="J39" s="54">
        <f t="shared" si="2"/>
        <v>0</v>
      </c>
      <c r="K39" s="54">
        <f t="shared" si="3"/>
        <v>0</v>
      </c>
      <c r="L39" s="2"/>
    </row>
    <row r="40" spans="2:12" x14ac:dyDescent="0.35">
      <c r="B40" s="13"/>
      <c r="C40" s="13"/>
      <c r="D40" s="13"/>
      <c r="E40" s="13"/>
      <c r="F40" s="55">
        <f t="shared" si="0"/>
        <v>0</v>
      </c>
      <c r="G40" s="13"/>
      <c r="H40" s="54">
        <f t="shared" si="1"/>
        <v>0</v>
      </c>
      <c r="I40" s="13"/>
      <c r="J40" s="54">
        <f t="shared" si="2"/>
        <v>0</v>
      </c>
      <c r="K40" s="54">
        <f t="shared" si="3"/>
        <v>0</v>
      </c>
      <c r="L40" s="2"/>
    </row>
    <row r="41" spans="2:12" x14ac:dyDescent="0.35">
      <c r="B41" s="13"/>
      <c r="C41" s="13"/>
      <c r="D41" s="13"/>
      <c r="E41" s="13"/>
      <c r="F41" s="55">
        <f t="shared" si="0"/>
        <v>0</v>
      </c>
      <c r="G41" s="13"/>
      <c r="H41" s="54">
        <f t="shared" si="1"/>
        <v>0</v>
      </c>
      <c r="I41" s="13"/>
      <c r="J41" s="54">
        <f t="shared" si="2"/>
        <v>0</v>
      </c>
      <c r="K41" s="54">
        <f t="shared" si="3"/>
        <v>0</v>
      </c>
      <c r="L41" s="2"/>
    </row>
    <row r="42" spans="2:12" x14ac:dyDescent="0.35">
      <c r="B42" s="13"/>
      <c r="C42" s="13"/>
      <c r="D42" s="13"/>
      <c r="E42" s="13"/>
      <c r="F42" s="55">
        <f t="shared" si="0"/>
        <v>0</v>
      </c>
      <c r="G42" s="13"/>
      <c r="H42" s="54">
        <f t="shared" si="1"/>
        <v>0</v>
      </c>
      <c r="I42" s="13"/>
      <c r="J42" s="54">
        <f t="shared" si="2"/>
        <v>0</v>
      </c>
      <c r="K42" s="54">
        <f t="shared" si="3"/>
        <v>0</v>
      </c>
      <c r="L42" s="2"/>
    </row>
    <row r="43" spans="2:12" x14ac:dyDescent="0.35">
      <c r="B43" s="13"/>
      <c r="C43" s="13"/>
      <c r="D43" s="13"/>
      <c r="E43" s="13"/>
      <c r="F43" s="55">
        <f t="shared" si="0"/>
        <v>0</v>
      </c>
      <c r="G43" s="13"/>
      <c r="H43" s="54">
        <f t="shared" si="1"/>
        <v>0</v>
      </c>
      <c r="I43" s="13"/>
      <c r="J43" s="54">
        <f t="shared" si="2"/>
        <v>0</v>
      </c>
      <c r="K43" s="54">
        <f t="shared" si="3"/>
        <v>0</v>
      </c>
      <c r="L43" s="2"/>
    </row>
    <row r="44" spans="2:12" x14ac:dyDescent="0.35">
      <c r="B44" s="13"/>
      <c r="C44" s="13"/>
      <c r="D44" s="13"/>
      <c r="E44" s="13"/>
      <c r="F44" s="55">
        <f t="shared" si="0"/>
        <v>0</v>
      </c>
      <c r="G44" s="13"/>
      <c r="H44" s="54">
        <f t="shared" si="1"/>
        <v>0</v>
      </c>
      <c r="I44" s="13"/>
      <c r="J44" s="54">
        <f t="shared" si="2"/>
        <v>0</v>
      </c>
      <c r="K44" s="54">
        <f t="shared" si="3"/>
        <v>0</v>
      </c>
      <c r="L44" s="2"/>
    </row>
    <row r="45" spans="2:12" x14ac:dyDescent="0.35">
      <c r="B45" s="13"/>
      <c r="C45" s="13"/>
      <c r="D45" s="13"/>
      <c r="E45" s="13"/>
      <c r="F45" s="55">
        <f t="shared" si="0"/>
        <v>0</v>
      </c>
      <c r="G45" s="13"/>
      <c r="H45" s="54">
        <f t="shared" si="1"/>
        <v>0</v>
      </c>
      <c r="I45" s="13"/>
      <c r="J45" s="54">
        <f t="shared" si="2"/>
        <v>0</v>
      </c>
      <c r="K45" s="54">
        <f t="shared" si="3"/>
        <v>0</v>
      </c>
      <c r="L45" s="2"/>
    </row>
    <row r="46" spans="2:12" x14ac:dyDescent="0.35">
      <c r="B46" s="13"/>
      <c r="C46" s="13"/>
      <c r="D46" s="13"/>
      <c r="E46" s="13"/>
      <c r="F46" s="55">
        <f t="shared" si="0"/>
        <v>0</v>
      </c>
      <c r="G46" s="13"/>
      <c r="H46" s="54">
        <f t="shared" si="1"/>
        <v>0</v>
      </c>
      <c r="I46" s="13"/>
      <c r="J46" s="54">
        <f t="shared" si="2"/>
        <v>0</v>
      </c>
      <c r="K46" s="54">
        <f t="shared" si="3"/>
        <v>0</v>
      </c>
      <c r="L46" s="2"/>
    </row>
    <row r="47" spans="2:12" x14ac:dyDescent="0.35">
      <c r="B47" s="13"/>
      <c r="C47" s="13"/>
      <c r="D47" s="13"/>
      <c r="E47" s="13"/>
      <c r="F47" s="55">
        <f t="shared" si="0"/>
        <v>0</v>
      </c>
      <c r="G47" s="13"/>
      <c r="H47" s="54">
        <f t="shared" si="1"/>
        <v>0</v>
      </c>
      <c r="I47" s="13"/>
      <c r="J47" s="54">
        <f t="shared" si="2"/>
        <v>0</v>
      </c>
      <c r="K47" s="54">
        <f t="shared" si="3"/>
        <v>0</v>
      </c>
      <c r="L47" s="2"/>
    </row>
    <row r="48" spans="2:12" x14ac:dyDescent="0.35">
      <c r="B48" s="13"/>
      <c r="C48" s="13"/>
      <c r="D48" s="13"/>
      <c r="E48" s="13"/>
      <c r="F48" s="55">
        <f t="shared" si="0"/>
        <v>0</v>
      </c>
      <c r="G48" s="13"/>
      <c r="H48" s="54">
        <f t="shared" si="1"/>
        <v>0</v>
      </c>
      <c r="I48" s="13"/>
      <c r="J48" s="54">
        <f t="shared" si="2"/>
        <v>0</v>
      </c>
      <c r="K48" s="54">
        <f t="shared" si="3"/>
        <v>0</v>
      </c>
      <c r="L48" s="2"/>
    </row>
    <row r="49" spans="2:12" x14ac:dyDescent="0.35">
      <c r="B49" s="13"/>
      <c r="C49" s="13"/>
      <c r="D49" s="13"/>
      <c r="E49" s="13"/>
      <c r="F49" s="55">
        <f t="shared" si="0"/>
        <v>0</v>
      </c>
      <c r="G49" s="13"/>
      <c r="H49" s="54">
        <f t="shared" si="1"/>
        <v>0</v>
      </c>
      <c r="I49" s="13"/>
      <c r="J49" s="54">
        <f t="shared" si="2"/>
        <v>0</v>
      </c>
      <c r="K49" s="54">
        <f t="shared" si="3"/>
        <v>0</v>
      </c>
      <c r="L49" s="2"/>
    </row>
    <row r="50" spans="2:12" x14ac:dyDescent="0.35">
      <c r="B50" s="13"/>
      <c r="C50" s="13"/>
      <c r="D50" s="13"/>
      <c r="E50" s="13"/>
      <c r="F50" s="55">
        <f t="shared" si="0"/>
        <v>0</v>
      </c>
      <c r="G50" s="13"/>
      <c r="H50" s="54">
        <f t="shared" si="1"/>
        <v>0</v>
      </c>
      <c r="I50" s="13"/>
      <c r="J50" s="54">
        <f t="shared" si="2"/>
        <v>0</v>
      </c>
      <c r="K50" s="54">
        <f t="shared" si="3"/>
        <v>0</v>
      </c>
      <c r="L50" s="2"/>
    </row>
    <row r="51" spans="2:12" x14ac:dyDescent="0.35">
      <c r="B51" s="13"/>
      <c r="C51" s="13"/>
      <c r="D51" s="13"/>
      <c r="E51" s="13"/>
      <c r="F51" s="55">
        <f t="shared" si="0"/>
        <v>0</v>
      </c>
      <c r="G51" s="13"/>
      <c r="H51" s="54">
        <f t="shared" si="1"/>
        <v>0</v>
      </c>
      <c r="I51" s="13"/>
      <c r="J51" s="54">
        <f t="shared" si="2"/>
        <v>0</v>
      </c>
      <c r="K51" s="54">
        <f t="shared" si="3"/>
        <v>0</v>
      </c>
      <c r="L51" s="2"/>
    </row>
    <row r="52" spans="2:12" x14ac:dyDescent="0.35">
      <c r="B52" s="13"/>
      <c r="C52" s="13"/>
      <c r="D52" s="13"/>
      <c r="E52" s="13"/>
      <c r="F52" s="55">
        <f t="shared" si="0"/>
        <v>0</v>
      </c>
      <c r="G52" s="13"/>
      <c r="H52" s="54">
        <f t="shared" si="1"/>
        <v>0</v>
      </c>
      <c r="I52" s="13"/>
      <c r="J52" s="54">
        <f t="shared" si="2"/>
        <v>0</v>
      </c>
      <c r="K52" s="54">
        <f t="shared" si="3"/>
        <v>0</v>
      </c>
      <c r="L52" s="2"/>
    </row>
    <row r="53" spans="2:12" x14ac:dyDescent="0.35">
      <c r="B53" s="13"/>
      <c r="C53" s="13"/>
      <c r="D53" s="13"/>
      <c r="E53" s="13"/>
      <c r="F53" s="55">
        <f t="shared" si="0"/>
        <v>0</v>
      </c>
      <c r="G53" s="13"/>
      <c r="H53" s="54">
        <f t="shared" si="1"/>
        <v>0</v>
      </c>
      <c r="I53" s="13"/>
      <c r="J53" s="54">
        <f t="shared" si="2"/>
        <v>0</v>
      </c>
      <c r="K53" s="54">
        <f t="shared" si="3"/>
        <v>0</v>
      </c>
      <c r="L53" s="2"/>
    </row>
    <row r="54" spans="2:12" x14ac:dyDescent="0.35">
      <c r="B54" s="13"/>
      <c r="C54" s="13"/>
      <c r="D54" s="13"/>
      <c r="E54" s="13"/>
      <c r="F54" s="55">
        <f t="shared" si="0"/>
        <v>0</v>
      </c>
      <c r="G54" s="13"/>
      <c r="H54" s="54">
        <f t="shared" si="1"/>
        <v>0</v>
      </c>
      <c r="I54" s="13"/>
      <c r="J54" s="54">
        <f t="shared" si="2"/>
        <v>0</v>
      </c>
      <c r="K54" s="54">
        <f t="shared" si="3"/>
        <v>0</v>
      </c>
      <c r="L54" s="2"/>
    </row>
    <row r="55" spans="2:12" x14ac:dyDescent="0.35">
      <c r="B55" s="13"/>
      <c r="C55" s="13"/>
      <c r="D55" s="13"/>
      <c r="E55" s="13"/>
      <c r="F55" s="55">
        <f t="shared" si="0"/>
        <v>0</v>
      </c>
      <c r="G55" s="13"/>
      <c r="H55" s="54">
        <f t="shared" si="1"/>
        <v>0</v>
      </c>
      <c r="I55" s="13"/>
      <c r="J55" s="54">
        <f t="shared" si="2"/>
        <v>0</v>
      </c>
      <c r="K55" s="54">
        <f t="shared" si="3"/>
        <v>0</v>
      </c>
      <c r="L55" s="2"/>
    </row>
    <row r="56" spans="2:12" x14ac:dyDescent="0.35">
      <c r="B56" s="13"/>
      <c r="C56" s="13"/>
      <c r="D56" s="13"/>
      <c r="E56" s="13"/>
      <c r="F56" s="55">
        <f t="shared" si="0"/>
        <v>0</v>
      </c>
      <c r="G56" s="13"/>
      <c r="H56" s="54">
        <f t="shared" si="1"/>
        <v>0</v>
      </c>
      <c r="I56" s="13"/>
      <c r="J56" s="54">
        <f t="shared" si="2"/>
        <v>0</v>
      </c>
      <c r="K56" s="54">
        <f t="shared" si="3"/>
        <v>0</v>
      </c>
      <c r="L56" s="2"/>
    </row>
    <row r="57" spans="2:12" x14ac:dyDescent="0.35">
      <c r="B57" s="13"/>
      <c r="C57" s="13"/>
      <c r="D57" s="13"/>
      <c r="E57" s="13"/>
      <c r="F57" s="55">
        <f t="shared" si="0"/>
        <v>0</v>
      </c>
      <c r="G57" s="13"/>
      <c r="H57" s="54">
        <f t="shared" si="1"/>
        <v>0</v>
      </c>
      <c r="I57" s="13"/>
      <c r="J57" s="54">
        <f t="shared" si="2"/>
        <v>0</v>
      </c>
      <c r="K57" s="54">
        <f t="shared" si="3"/>
        <v>0</v>
      </c>
      <c r="L57" s="2"/>
    </row>
    <row r="58" spans="2:12" x14ac:dyDescent="0.35">
      <c r="B58" s="13"/>
      <c r="C58" s="13"/>
      <c r="D58" s="13"/>
      <c r="E58" s="13"/>
      <c r="F58" s="55">
        <f t="shared" si="0"/>
        <v>0</v>
      </c>
      <c r="G58" s="13"/>
      <c r="H58" s="54">
        <f t="shared" si="1"/>
        <v>0</v>
      </c>
      <c r="I58" s="13"/>
      <c r="J58" s="54">
        <f t="shared" si="2"/>
        <v>0</v>
      </c>
      <c r="K58" s="54">
        <f t="shared" si="3"/>
        <v>0</v>
      </c>
      <c r="L58" s="2"/>
    </row>
    <row r="59" spans="2:12" x14ac:dyDescent="0.35">
      <c r="B59" s="13"/>
      <c r="C59" s="13"/>
      <c r="D59" s="13"/>
      <c r="E59" s="13"/>
      <c r="F59" s="55">
        <f t="shared" si="0"/>
        <v>0</v>
      </c>
      <c r="G59" s="13"/>
      <c r="H59" s="54">
        <f t="shared" si="1"/>
        <v>0</v>
      </c>
      <c r="I59" s="13"/>
      <c r="J59" s="54">
        <f t="shared" si="2"/>
        <v>0</v>
      </c>
      <c r="K59" s="54">
        <f t="shared" si="3"/>
        <v>0</v>
      </c>
      <c r="L59" s="2"/>
    </row>
    <row r="60" spans="2:12" x14ac:dyDescent="0.35">
      <c r="B60" s="13"/>
      <c r="C60" s="13"/>
      <c r="D60" s="13"/>
      <c r="E60" s="13"/>
      <c r="F60" s="55">
        <f t="shared" si="0"/>
        <v>0</v>
      </c>
      <c r="G60" s="13"/>
      <c r="H60" s="54">
        <f t="shared" si="1"/>
        <v>0</v>
      </c>
      <c r="I60" s="13"/>
      <c r="J60" s="54">
        <f t="shared" si="2"/>
        <v>0</v>
      </c>
      <c r="K60" s="54">
        <f t="shared" si="3"/>
        <v>0</v>
      </c>
      <c r="L60" s="2"/>
    </row>
    <row r="61" spans="2:12" x14ac:dyDescent="0.35">
      <c r="B61" s="13"/>
      <c r="C61" s="13"/>
      <c r="D61" s="13"/>
      <c r="E61" s="13"/>
      <c r="F61" s="55">
        <f t="shared" si="0"/>
        <v>0</v>
      </c>
      <c r="G61" s="13"/>
      <c r="H61" s="54">
        <f t="shared" si="1"/>
        <v>0</v>
      </c>
      <c r="I61" s="13"/>
      <c r="J61" s="54">
        <f t="shared" si="2"/>
        <v>0</v>
      </c>
      <c r="K61" s="54">
        <f t="shared" si="3"/>
        <v>0</v>
      </c>
      <c r="L61" s="2"/>
    </row>
    <row r="62" spans="2:12" x14ac:dyDescent="0.35">
      <c r="B62" s="13"/>
      <c r="C62" s="13"/>
      <c r="D62" s="13"/>
      <c r="E62" s="13"/>
      <c r="F62" s="55">
        <f t="shared" si="0"/>
        <v>0</v>
      </c>
      <c r="G62" s="13"/>
      <c r="H62" s="54">
        <f t="shared" si="1"/>
        <v>0</v>
      </c>
      <c r="I62" s="13"/>
      <c r="J62" s="54">
        <f t="shared" si="2"/>
        <v>0</v>
      </c>
      <c r="K62" s="54">
        <f t="shared" si="3"/>
        <v>0</v>
      </c>
      <c r="L62" s="2"/>
    </row>
    <row r="63" spans="2:12" x14ac:dyDescent="0.35">
      <c r="B63" s="13"/>
      <c r="C63" s="13"/>
      <c r="D63" s="13"/>
      <c r="E63" s="13"/>
      <c r="F63" s="55">
        <f t="shared" si="0"/>
        <v>0</v>
      </c>
      <c r="G63" s="13"/>
      <c r="H63" s="54">
        <f t="shared" si="1"/>
        <v>0</v>
      </c>
      <c r="I63" s="13"/>
      <c r="J63" s="54">
        <f t="shared" si="2"/>
        <v>0</v>
      </c>
      <c r="K63" s="54">
        <f t="shared" si="3"/>
        <v>0</v>
      </c>
      <c r="L63" s="2"/>
    </row>
    <row r="64" spans="2:12" x14ac:dyDescent="0.35">
      <c r="B64" s="13"/>
      <c r="C64" s="13"/>
      <c r="D64" s="13"/>
      <c r="E64" s="13"/>
      <c r="F64" s="55">
        <f t="shared" si="0"/>
        <v>0</v>
      </c>
      <c r="G64" s="13"/>
      <c r="H64" s="54">
        <f t="shared" si="1"/>
        <v>0</v>
      </c>
      <c r="I64" s="13"/>
      <c r="J64" s="54">
        <f t="shared" si="2"/>
        <v>0</v>
      </c>
      <c r="K64" s="54">
        <f t="shared" si="3"/>
        <v>0</v>
      </c>
      <c r="L64" s="2"/>
    </row>
    <row r="65" spans="2:12" x14ac:dyDescent="0.35">
      <c r="B65" s="13"/>
      <c r="C65" s="13"/>
      <c r="D65" s="13"/>
      <c r="E65" s="13"/>
      <c r="F65" s="55">
        <f t="shared" si="0"/>
        <v>0</v>
      </c>
      <c r="G65" s="13"/>
      <c r="H65" s="54">
        <f t="shared" si="1"/>
        <v>0</v>
      </c>
      <c r="I65" s="13"/>
      <c r="J65" s="54">
        <f t="shared" si="2"/>
        <v>0</v>
      </c>
      <c r="K65" s="54">
        <f t="shared" si="3"/>
        <v>0</v>
      </c>
      <c r="L65" s="2"/>
    </row>
    <row r="66" spans="2:12" x14ac:dyDescent="0.35">
      <c r="B66" s="13"/>
      <c r="C66" s="13"/>
      <c r="D66" s="13"/>
      <c r="E66" s="13"/>
      <c r="F66" s="55">
        <f t="shared" si="0"/>
        <v>0</v>
      </c>
      <c r="G66" s="13"/>
      <c r="H66" s="54">
        <f t="shared" si="1"/>
        <v>0</v>
      </c>
      <c r="I66" s="13"/>
      <c r="J66" s="54">
        <f t="shared" si="2"/>
        <v>0</v>
      </c>
      <c r="K66" s="54">
        <f t="shared" si="3"/>
        <v>0</v>
      </c>
      <c r="L66" s="2"/>
    </row>
    <row r="67" spans="2:12" x14ac:dyDescent="0.35">
      <c r="B67" s="13"/>
      <c r="C67" s="13"/>
      <c r="D67" s="13"/>
      <c r="E67" s="13"/>
      <c r="F67" s="55">
        <f t="shared" si="0"/>
        <v>0</v>
      </c>
      <c r="G67" s="13"/>
      <c r="H67" s="54">
        <f t="shared" si="1"/>
        <v>0</v>
      </c>
      <c r="I67" s="13"/>
      <c r="J67" s="54">
        <f t="shared" si="2"/>
        <v>0</v>
      </c>
      <c r="K67" s="54">
        <f t="shared" si="3"/>
        <v>0</v>
      </c>
      <c r="L67" s="2"/>
    </row>
    <row r="68" spans="2:12" x14ac:dyDescent="0.35">
      <c r="B68" s="13"/>
      <c r="C68" s="13"/>
      <c r="D68" s="13"/>
      <c r="E68" s="13"/>
      <c r="F68" s="55">
        <f t="shared" si="0"/>
        <v>0</v>
      </c>
      <c r="G68" s="13"/>
      <c r="H68" s="54">
        <f t="shared" si="1"/>
        <v>0</v>
      </c>
      <c r="I68" s="13"/>
      <c r="J68" s="54">
        <f t="shared" si="2"/>
        <v>0</v>
      </c>
      <c r="K68" s="54">
        <f t="shared" si="3"/>
        <v>0</v>
      </c>
      <c r="L68" s="2"/>
    </row>
    <row r="69" spans="2:12" x14ac:dyDescent="0.35">
      <c r="B69" s="13"/>
      <c r="C69" s="13"/>
      <c r="D69" s="13"/>
      <c r="E69" s="13"/>
      <c r="F69" s="55">
        <f t="shared" si="0"/>
        <v>0</v>
      </c>
      <c r="G69" s="13"/>
      <c r="H69" s="54">
        <f t="shared" si="1"/>
        <v>0</v>
      </c>
      <c r="I69" s="13"/>
      <c r="J69" s="54">
        <f t="shared" si="2"/>
        <v>0</v>
      </c>
      <c r="K69" s="54">
        <f t="shared" si="3"/>
        <v>0</v>
      </c>
      <c r="L69" s="2"/>
    </row>
    <row r="70" spans="2:12" x14ac:dyDescent="0.35">
      <c r="B70" s="13"/>
      <c r="C70" s="13"/>
      <c r="D70" s="13"/>
      <c r="E70" s="13"/>
      <c r="F70" s="55">
        <f t="shared" si="0"/>
        <v>0</v>
      </c>
      <c r="G70" s="13"/>
      <c r="H70" s="54">
        <f t="shared" si="1"/>
        <v>0</v>
      </c>
      <c r="I70" s="13"/>
      <c r="J70" s="54">
        <f t="shared" si="2"/>
        <v>0</v>
      </c>
      <c r="K70" s="54">
        <f t="shared" si="3"/>
        <v>0</v>
      </c>
      <c r="L70" s="2"/>
    </row>
    <row r="71" spans="2:12" x14ac:dyDescent="0.35">
      <c r="B71" s="13"/>
      <c r="C71" s="13"/>
      <c r="D71" s="13"/>
      <c r="E71" s="13"/>
      <c r="F71" s="55">
        <f t="shared" si="0"/>
        <v>0</v>
      </c>
      <c r="G71" s="13"/>
      <c r="H71" s="54">
        <f t="shared" si="1"/>
        <v>0</v>
      </c>
      <c r="I71" s="13"/>
      <c r="J71" s="54">
        <f t="shared" si="2"/>
        <v>0</v>
      </c>
      <c r="K71" s="54">
        <f t="shared" si="3"/>
        <v>0</v>
      </c>
      <c r="L71" s="2"/>
    </row>
    <row r="72" spans="2:12" x14ac:dyDescent="0.35">
      <c r="B72" s="13"/>
      <c r="C72" s="13"/>
      <c r="D72" s="13"/>
      <c r="E72" s="13"/>
      <c r="F72" s="55">
        <f t="shared" si="0"/>
        <v>0</v>
      </c>
      <c r="G72" s="13"/>
      <c r="H72" s="54">
        <f t="shared" si="1"/>
        <v>0</v>
      </c>
      <c r="I72" s="13"/>
      <c r="J72" s="54">
        <f t="shared" si="2"/>
        <v>0</v>
      </c>
      <c r="K72" s="54">
        <f t="shared" si="3"/>
        <v>0</v>
      </c>
      <c r="L72" s="2"/>
    </row>
    <row r="73" spans="2:12" x14ac:dyDescent="0.35">
      <c r="B73" s="13"/>
      <c r="C73" s="13"/>
      <c r="D73" s="13"/>
      <c r="E73" s="13"/>
      <c r="F73" s="55">
        <f t="shared" si="0"/>
        <v>0</v>
      </c>
      <c r="G73" s="13"/>
      <c r="H73" s="54">
        <f t="shared" si="1"/>
        <v>0</v>
      </c>
      <c r="I73" s="13"/>
      <c r="J73" s="54">
        <f t="shared" si="2"/>
        <v>0</v>
      </c>
      <c r="K73" s="54">
        <f t="shared" si="3"/>
        <v>0</v>
      </c>
      <c r="L73" s="2"/>
    </row>
    <row r="74" spans="2:12" x14ac:dyDescent="0.35">
      <c r="B74" s="13"/>
      <c r="C74" s="13"/>
      <c r="D74" s="13"/>
      <c r="E74" s="13"/>
      <c r="F74" s="55">
        <f t="shared" ref="F74:F123" si="4">IF(AND(E74&lt;=4,E74&gt;0),1,IF(AND(E74=5),0.9,IF(AND(E74=6),0.8,IF(AND(E74=7),0.5,IF(AND(E74&gt;=8),0.3,0)))))</f>
        <v>0</v>
      </c>
      <c r="G74" s="13"/>
      <c r="H74" s="54">
        <f t="shared" ref="H74:H123" si="5">IF(G74="Primer autor",1.3,IF(G74="Último autor",1.1,IF(G74="Otra",1,0)))</f>
        <v>0</v>
      </c>
      <c r="I74" s="13"/>
      <c r="J74" s="54">
        <f t="shared" ref="J74:J123" si="6">IF(I74="ÁREA",1,IF(I74="AFÍN",0.8,IF(I74="CAMPO DE LA BIOLOGÍA",0.5,IF(I74="CIENCIAS BÁSICAS Y DE LA SALUD",0.3,IF(I74="OTROS",0.2,)))))</f>
        <v>0</v>
      </c>
      <c r="K74" s="54">
        <f t="shared" ref="K74:K123" si="7">IF(C74="Tribunal TFG",P$9*D74*J74,IF(C74="Tribunal TFM",P$10*D74*J74,IF(C74="Aportación congreso Innovación internacional",P$11*F74*H74*J74,IF(C74="Aportación congreso Innovación nacional",P$12*F74*H74*J74,IF(C74="Organización congreso docente internacional",P$13*J74,IF(C74="Organización congreso docente internacional",P$14*J74,IF(C74="Asistencia congreso docente",P$15*J74,IF(C74="Premios docentes",P$16*J74,IF(C74="Elaboración material docente",P$17*F74*H74*J74,0)))))))))</f>
        <v>0</v>
      </c>
      <c r="L74" s="2"/>
    </row>
    <row r="75" spans="2:12" x14ac:dyDescent="0.35">
      <c r="B75" s="13"/>
      <c r="C75" s="13"/>
      <c r="D75" s="13"/>
      <c r="E75" s="13"/>
      <c r="F75" s="55">
        <f t="shared" si="4"/>
        <v>0</v>
      </c>
      <c r="G75" s="13"/>
      <c r="H75" s="54">
        <f t="shared" si="5"/>
        <v>0</v>
      </c>
      <c r="I75" s="13"/>
      <c r="J75" s="54">
        <f t="shared" si="6"/>
        <v>0</v>
      </c>
      <c r="K75" s="54">
        <f t="shared" si="7"/>
        <v>0</v>
      </c>
      <c r="L75" s="2"/>
    </row>
    <row r="76" spans="2:12" x14ac:dyDescent="0.35">
      <c r="B76" s="13"/>
      <c r="C76" s="13"/>
      <c r="D76" s="13"/>
      <c r="E76" s="13"/>
      <c r="F76" s="55">
        <f t="shared" si="4"/>
        <v>0</v>
      </c>
      <c r="G76" s="13"/>
      <c r="H76" s="54">
        <f t="shared" si="5"/>
        <v>0</v>
      </c>
      <c r="I76" s="13"/>
      <c r="J76" s="54">
        <f t="shared" si="6"/>
        <v>0</v>
      </c>
      <c r="K76" s="54">
        <f t="shared" si="7"/>
        <v>0</v>
      </c>
      <c r="L76" s="2"/>
    </row>
    <row r="77" spans="2:12" x14ac:dyDescent="0.35">
      <c r="B77" s="13"/>
      <c r="C77" s="13"/>
      <c r="D77" s="13"/>
      <c r="E77" s="13"/>
      <c r="F77" s="55">
        <f t="shared" si="4"/>
        <v>0</v>
      </c>
      <c r="G77" s="13"/>
      <c r="H77" s="54">
        <f t="shared" si="5"/>
        <v>0</v>
      </c>
      <c r="I77" s="13"/>
      <c r="J77" s="54">
        <f t="shared" si="6"/>
        <v>0</v>
      </c>
      <c r="K77" s="54">
        <f t="shared" si="7"/>
        <v>0</v>
      </c>
      <c r="L77" s="2"/>
    </row>
    <row r="78" spans="2:12" x14ac:dyDescent="0.35">
      <c r="B78" s="13"/>
      <c r="C78" s="13"/>
      <c r="D78" s="13"/>
      <c r="E78" s="13"/>
      <c r="F78" s="55">
        <f t="shared" si="4"/>
        <v>0</v>
      </c>
      <c r="G78" s="13"/>
      <c r="H78" s="54">
        <f t="shared" si="5"/>
        <v>0</v>
      </c>
      <c r="I78" s="13"/>
      <c r="J78" s="54">
        <f t="shared" si="6"/>
        <v>0</v>
      </c>
      <c r="K78" s="54">
        <f t="shared" si="7"/>
        <v>0</v>
      </c>
      <c r="L78" s="2"/>
    </row>
    <row r="79" spans="2:12" x14ac:dyDescent="0.35">
      <c r="B79" s="13"/>
      <c r="C79" s="13"/>
      <c r="D79" s="13"/>
      <c r="E79" s="13"/>
      <c r="F79" s="55">
        <f t="shared" si="4"/>
        <v>0</v>
      </c>
      <c r="G79" s="13"/>
      <c r="H79" s="54">
        <f t="shared" si="5"/>
        <v>0</v>
      </c>
      <c r="I79" s="13"/>
      <c r="J79" s="54">
        <f t="shared" si="6"/>
        <v>0</v>
      </c>
      <c r="K79" s="54">
        <f t="shared" si="7"/>
        <v>0</v>
      </c>
      <c r="L79" s="2"/>
    </row>
    <row r="80" spans="2:12" x14ac:dyDescent="0.35">
      <c r="B80" s="13"/>
      <c r="C80" s="13"/>
      <c r="D80" s="13"/>
      <c r="E80" s="13"/>
      <c r="F80" s="55">
        <f t="shared" si="4"/>
        <v>0</v>
      </c>
      <c r="G80" s="13"/>
      <c r="H80" s="54">
        <f t="shared" si="5"/>
        <v>0</v>
      </c>
      <c r="I80" s="13"/>
      <c r="J80" s="54">
        <f t="shared" si="6"/>
        <v>0</v>
      </c>
      <c r="K80" s="54">
        <f t="shared" si="7"/>
        <v>0</v>
      </c>
      <c r="L80" s="2"/>
    </row>
    <row r="81" spans="2:12" x14ac:dyDescent="0.35">
      <c r="B81" s="13"/>
      <c r="C81" s="13"/>
      <c r="D81" s="13"/>
      <c r="E81" s="13"/>
      <c r="F81" s="55">
        <f t="shared" si="4"/>
        <v>0</v>
      </c>
      <c r="G81" s="13"/>
      <c r="H81" s="54">
        <f t="shared" si="5"/>
        <v>0</v>
      </c>
      <c r="I81" s="13"/>
      <c r="J81" s="54">
        <f t="shared" si="6"/>
        <v>0</v>
      </c>
      <c r="K81" s="54">
        <f t="shared" si="7"/>
        <v>0</v>
      </c>
      <c r="L81" s="2"/>
    </row>
    <row r="82" spans="2:12" x14ac:dyDescent="0.35">
      <c r="B82" s="13"/>
      <c r="C82" s="13"/>
      <c r="D82" s="13"/>
      <c r="E82" s="13"/>
      <c r="F82" s="55">
        <f t="shared" si="4"/>
        <v>0</v>
      </c>
      <c r="G82" s="13"/>
      <c r="H82" s="54">
        <f t="shared" si="5"/>
        <v>0</v>
      </c>
      <c r="I82" s="13"/>
      <c r="J82" s="54">
        <f t="shared" si="6"/>
        <v>0</v>
      </c>
      <c r="K82" s="54">
        <f t="shared" si="7"/>
        <v>0</v>
      </c>
      <c r="L82" s="2"/>
    </row>
    <row r="83" spans="2:12" x14ac:dyDescent="0.35">
      <c r="B83" s="13"/>
      <c r="C83" s="13"/>
      <c r="D83" s="13"/>
      <c r="E83" s="13"/>
      <c r="F83" s="55">
        <f t="shared" si="4"/>
        <v>0</v>
      </c>
      <c r="G83" s="13"/>
      <c r="H83" s="54">
        <f t="shared" si="5"/>
        <v>0</v>
      </c>
      <c r="I83" s="13"/>
      <c r="J83" s="54">
        <f t="shared" si="6"/>
        <v>0</v>
      </c>
      <c r="K83" s="54">
        <f t="shared" si="7"/>
        <v>0</v>
      </c>
      <c r="L83" s="2"/>
    </row>
    <row r="84" spans="2:12" x14ac:dyDescent="0.35">
      <c r="B84" s="13"/>
      <c r="C84" s="13"/>
      <c r="D84" s="13"/>
      <c r="E84" s="13"/>
      <c r="F84" s="55">
        <f t="shared" si="4"/>
        <v>0</v>
      </c>
      <c r="G84" s="13"/>
      <c r="H84" s="54">
        <f t="shared" si="5"/>
        <v>0</v>
      </c>
      <c r="I84" s="13"/>
      <c r="J84" s="54">
        <f t="shared" si="6"/>
        <v>0</v>
      </c>
      <c r="K84" s="54">
        <f t="shared" si="7"/>
        <v>0</v>
      </c>
      <c r="L84" s="2"/>
    </row>
    <row r="85" spans="2:12" x14ac:dyDescent="0.35">
      <c r="B85" s="13"/>
      <c r="C85" s="13"/>
      <c r="D85" s="13"/>
      <c r="E85" s="13"/>
      <c r="F85" s="55">
        <f t="shared" si="4"/>
        <v>0</v>
      </c>
      <c r="G85" s="13"/>
      <c r="H85" s="54">
        <f t="shared" si="5"/>
        <v>0</v>
      </c>
      <c r="I85" s="13"/>
      <c r="J85" s="54">
        <f t="shared" si="6"/>
        <v>0</v>
      </c>
      <c r="K85" s="54">
        <f t="shared" si="7"/>
        <v>0</v>
      </c>
      <c r="L85" s="2"/>
    </row>
    <row r="86" spans="2:12" x14ac:dyDescent="0.35">
      <c r="B86" s="13"/>
      <c r="C86" s="13"/>
      <c r="D86" s="13"/>
      <c r="E86" s="13"/>
      <c r="F86" s="55">
        <f t="shared" si="4"/>
        <v>0</v>
      </c>
      <c r="G86" s="13"/>
      <c r="H86" s="54">
        <f t="shared" si="5"/>
        <v>0</v>
      </c>
      <c r="I86" s="13"/>
      <c r="J86" s="54">
        <f t="shared" si="6"/>
        <v>0</v>
      </c>
      <c r="K86" s="54">
        <f t="shared" si="7"/>
        <v>0</v>
      </c>
      <c r="L86" s="2"/>
    </row>
    <row r="87" spans="2:12" x14ac:dyDescent="0.35">
      <c r="B87" s="13"/>
      <c r="C87" s="13"/>
      <c r="D87" s="13"/>
      <c r="E87" s="13"/>
      <c r="F87" s="55">
        <f t="shared" si="4"/>
        <v>0</v>
      </c>
      <c r="G87" s="13"/>
      <c r="H87" s="54">
        <f t="shared" si="5"/>
        <v>0</v>
      </c>
      <c r="I87" s="13"/>
      <c r="J87" s="54">
        <f t="shared" si="6"/>
        <v>0</v>
      </c>
      <c r="K87" s="54">
        <f t="shared" si="7"/>
        <v>0</v>
      </c>
      <c r="L87" s="2"/>
    </row>
    <row r="88" spans="2:12" x14ac:dyDescent="0.35">
      <c r="B88" s="13"/>
      <c r="C88" s="13"/>
      <c r="D88" s="13"/>
      <c r="E88" s="13"/>
      <c r="F88" s="55">
        <f t="shared" si="4"/>
        <v>0</v>
      </c>
      <c r="G88" s="13"/>
      <c r="H88" s="54">
        <f t="shared" si="5"/>
        <v>0</v>
      </c>
      <c r="I88" s="13"/>
      <c r="J88" s="54">
        <f t="shared" si="6"/>
        <v>0</v>
      </c>
      <c r="K88" s="54">
        <f t="shared" si="7"/>
        <v>0</v>
      </c>
      <c r="L88" s="2"/>
    </row>
    <row r="89" spans="2:12" x14ac:dyDescent="0.35">
      <c r="B89" s="13"/>
      <c r="C89" s="13"/>
      <c r="D89" s="13"/>
      <c r="E89" s="13"/>
      <c r="F89" s="55">
        <f t="shared" si="4"/>
        <v>0</v>
      </c>
      <c r="G89" s="13"/>
      <c r="H89" s="54">
        <f t="shared" si="5"/>
        <v>0</v>
      </c>
      <c r="I89" s="13"/>
      <c r="J89" s="54">
        <f t="shared" si="6"/>
        <v>0</v>
      </c>
      <c r="K89" s="54">
        <f t="shared" si="7"/>
        <v>0</v>
      </c>
      <c r="L89" s="2"/>
    </row>
    <row r="90" spans="2:12" x14ac:dyDescent="0.35">
      <c r="B90" s="13"/>
      <c r="C90" s="13"/>
      <c r="D90" s="13"/>
      <c r="E90" s="13"/>
      <c r="F90" s="55">
        <f t="shared" si="4"/>
        <v>0</v>
      </c>
      <c r="G90" s="13"/>
      <c r="H90" s="54">
        <f t="shared" si="5"/>
        <v>0</v>
      </c>
      <c r="I90" s="13"/>
      <c r="J90" s="54">
        <f t="shared" si="6"/>
        <v>0</v>
      </c>
      <c r="K90" s="54">
        <f t="shared" si="7"/>
        <v>0</v>
      </c>
      <c r="L90" s="2"/>
    </row>
    <row r="91" spans="2:12" x14ac:dyDescent="0.35">
      <c r="B91" s="13"/>
      <c r="C91" s="13"/>
      <c r="D91" s="13"/>
      <c r="E91" s="13"/>
      <c r="F91" s="55">
        <f t="shared" si="4"/>
        <v>0</v>
      </c>
      <c r="G91" s="13"/>
      <c r="H91" s="54">
        <f t="shared" si="5"/>
        <v>0</v>
      </c>
      <c r="I91" s="13"/>
      <c r="J91" s="54">
        <f t="shared" si="6"/>
        <v>0</v>
      </c>
      <c r="K91" s="54">
        <f t="shared" si="7"/>
        <v>0</v>
      </c>
      <c r="L91" s="2"/>
    </row>
    <row r="92" spans="2:12" x14ac:dyDescent="0.35">
      <c r="B92" s="13"/>
      <c r="C92" s="13"/>
      <c r="D92" s="13"/>
      <c r="E92" s="13"/>
      <c r="F92" s="55">
        <f t="shared" si="4"/>
        <v>0</v>
      </c>
      <c r="G92" s="13"/>
      <c r="H92" s="54">
        <f t="shared" si="5"/>
        <v>0</v>
      </c>
      <c r="I92" s="13"/>
      <c r="J92" s="54">
        <f t="shared" si="6"/>
        <v>0</v>
      </c>
      <c r="K92" s="54">
        <f t="shared" si="7"/>
        <v>0</v>
      </c>
      <c r="L92" s="2"/>
    </row>
    <row r="93" spans="2:12" x14ac:dyDescent="0.35">
      <c r="B93" s="13"/>
      <c r="C93" s="13"/>
      <c r="D93" s="13"/>
      <c r="E93" s="13"/>
      <c r="F93" s="55">
        <f t="shared" si="4"/>
        <v>0</v>
      </c>
      <c r="G93" s="13"/>
      <c r="H93" s="54">
        <f t="shared" si="5"/>
        <v>0</v>
      </c>
      <c r="I93" s="13"/>
      <c r="J93" s="54">
        <f t="shared" si="6"/>
        <v>0</v>
      </c>
      <c r="K93" s="54">
        <f t="shared" si="7"/>
        <v>0</v>
      </c>
      <c r="L93" s="2"/>
    </row>
    <row r="94" spans="2:12" x14ac:dyDescent="0.35">
      <c r="B94" s="13"/>
      <c r="C94" s="13"/>
      <c r="D94" s="13"/>
      <c r="E94" s="13"/>
      <c r="F94" s="55">
        <f t="shared" si="4"/>
        <v>0</v>
      </c>
      <c r="G94" s="13"/>
      <c r="H94" s="54">
        <f t="shared" si="5"/>
        <v>0</v>
      </c>
      <c r="I94" s="13"/>
      <c r="J94" s="54">
        <f t="shared" si="6"/>
        <v>0</v>
      </c>
      <c r="K94" s="54">
        <f t="shared" si="7"/>
        <v>0</v>
      </c>
      <c r="L94" s="2"/>
    </row>
    <row r="95" spans="2:12" x14ac:dyDescent="0.35">
      <c r="B95" s="13"/>
      <c r="C95" s="13"/>
      <c r="D95" s="13"/>
      <c r="E95" s="13"/>
      <c r="F95" s="55">
        <f t="shared" si="4"/>
        <v>0</v>
      </c>
      <c r="G95" s="13"/>
      <c r="H95" s="54">
        <f t="shared" si="5"/>
        <v>0</v>
      </c>
      <c r="I95" s="13"/>
      <c r="J95" s="54">
        <f t="shared" si="6"/>
        <v>0</v>
      </c>
      <c r="K95" s="54">
        <f t="shared" si="7"/>
        <v>0</v>
      </c>
      <c r="L95" s="2"/>
    </row>
    <row r="96" spans="2:12" x14ac:dyDescent="0.35">
      <c r="B96" s="13"/>
      <c r="C96" s="13"/>
      <c r="D96" s="13"/>
      <c r="E96" s="13"/>
      <c r="F96" s="55">
        <f t="shared" si="4"/>
        <v>0</v>
      </c>
      <c r="G96" s="13"/>
      <c r="H96" s="54">
        <f t="shared" si="5"/>
        <v>0</v>
      </c>
      <c r="I96" s="13"/>
      <c r="J96" s="54">
        <f t="shared" si="6"/>
        <v>0</v>
      </c>
      <c r="K96" s="54">
        <f t="shared" si="7"/>
        <v>0</v>
      </c>
      <c r="L96" s="2"/>
    </row>
    <row r="97" spans="2:12" x14ac:dyDescent="0.35">
      <c r="B97" s="13"/>
      <c r="C97" s="13"/>
      <c r="D97" s="13"/>
      <c r="E97" s="13"/>
      <c r="F97" s="55">
        <f t="shared" si="4"/>
        <v>0</v>
      </c>
      <c r="G97" s="13"/>
      <c r="H97" s="54">
        <f t="shared" si="5"/>
        <v>0</v>
      </c>
      <c r="I97" s="13"/>
      <c r="J97" s="54">
        <f t="shared" si="6"/>
        <v>0</v>
      </c>
      <c r="K97" s="54">
        <f t="shared" si="7"/>
        <v>0</v>
      </c>
      <c r="L97" s="2"/>
    </row>
    <row r="98" spans="2:12" x14ac:dyDescent="0.35">
      <c r="B98" s="13"/>
      <c r="C98" s="13"/>
      <c r="D98" s="13"/>
      <c r="E98" s="13"/>
      <c r="F98" s="55">
        <f t="shared" si="4"/>
        <v>0</v>
      </c>
      <c r="G98" s="13"/>
      <c r="H98" s="54">
        <f t="shared" si="5"/>
        <v>0</v>
      </c>
      <c r="I98" s="13"/>
      <c r="J98" s="54">
        <f t="shared" si="6"/>
        <v>0</v>
      </c>
      <c r="K98" s="54">
        <f t="shared" si="7"/>
        <v>0</v>
      </c>
      <c r="L98" s="2"/>
    </row>
    <row r="99" spans="2:12" x14ac:dyDescent="0.35">
      <c r="B99" s="13"/>
      <c r="C99" s="13"/>
      <c r="D99" s="13"/>
      <c r="E99" s="13"/>
      <c r="F99" s="55">
        <f t="shared" si="4"/>
        <v>0</v>
      </c>
      <c r="G99" s="13"/>
      <c r="H99" s="54">
        <f t="shared" si="5"/>
        <v>0</v>
      </c>
      <c r="I99" s="13"/>
      <c r="J99" s="54">
        <f t="shared" si="6"/>
        <v>0</v>
      </c>
      <c r="K99" s="54">
        <f t="shared" si="7"/>
        <v>0</v>
      </c>
      <c r="L99" s="2"/>
    </row>
    <row r="100" spans="2:12" x14ac:dyDescent="0.35">
      <c r="B100" s="13"/>
      <c r="C100" s="13"/>
      <c r="D100" s="13"/>
      <c r="E100" s="13"/>
      <c r="F100" s="55">
        <f t="shared" si="4"/>
        <v>0</v>
      </c>
      <c r="G100" s="13"/>
      <c r="H100" s="54">
        <f t="shared" si="5"/>
        <v>0</v>
      </c>
      <c r="I100" s="13"/>
      <c r="J100" s="54">
        <f t="shared" si="6"/>
        <v>0</v>
      </c>
      <c r="K100" s="54">
        <f t="shared" si="7"/>
        <v>0</v>
      </c>
      <c r="L100" s="2"/>
    </row>
    <row r="101" spans="2:12" x14ac:dyDescent="0.35">
      <c r="B101" s="13"/>
      <c r="C101" s="13"/>
      <c r="D101" s="13"/>
      <c r="E101" s="13"/>
      <c r="F101" s="55">
        <f t="shared" si="4"/>
        <v>0</v>
      </c>
      <c r="G101" s="13"/>
      <c r="H101" s="54">
        <f t="shared" si="5"/>
        <v>0</v>
      </c>
      <c r="I101" s="13"/>
      <c r="J101" s="54">
        <f t="shared" si="6"/>
        <v>0</v>
      </c>
      <c r="K101" s="54">
        <f t="shared" si="7"/>
        <v>0</v>
      </c>
      <c r="L101" s="2"/>
    </row>
    <row r="102" spans="2:12" x14ac:dyDescent="0.35">
      <c r="B102" s="13"/>
      <c r="C102" s="13"/>
      <c r="D102" s="13"/>
      <c r="E102" s="13"/>
      <c r="F102" s="55">
        <f t="shared" si="4"/>
        <v>0</v>
      </c>
      <c r="G102" s="13"/>
      <c r="H102" s="54">
        <f t="shared" si="5"/>
        <v>0</v>
      </c>
      <c r="I102" s="13"/>
      <c r="J102" s="54">
        <f t="shared" si="6"/>
        <v>0</v>
      </c>
      <c r="K102" s="54">
        <f t="shared" si="7"/>
        <v>0</v>
      </c>
      <c r="L102" s="2"/>
    </row>
    <row r="103" spans="2:12" x14ac:dyDescent="0.35">
      <c r="B103" s="13"/>
      <c r="C103" s="13"/>
      <c r="D103" s="13"/>
      <c r="E103" s="13"/>
      <c r="F103" s="55">
        <f t="shared" si="4"/>
        <v>0</v>
      </c>
      <c r="G103" s="13"/>
      <c r="H103" s="54">
        <f t="shared" si="5"/>
        <v>0</v>
      </c>
      <c r="I103" s="13"/>
      <c r="J103" s="54">
        <f t="shared" si="6"/>
        <v>0</v>
      </c>
      <c r="K103" s="54">
        <f t="shared" si="7"/>
        <v>0</v>
      </c>
      <c r="L103" s="2"/>
    </row>
    <row r="104" spans="2:12" x14ac:dyDescent="0.35">
      <c r="B104" s="13"/>
      <c r="C104" s="13"/>
      <c r="D104" s="13"/>
      <c r="E104" s="13"/>
      <c r="F104" s="55">
        <f t="shared" si="4"/>
        <v>0</v>
      </c>
      <c r="G104" s="13"/>
      <c r="H104" s="54">
        <f t="shared" si="5"/>
        <v>0</v>
      </c>
      <c r="I104" s="13"/>
      <c r="J104" s="54">
        <f t="shared" si="6"/>
        <v>0</v>
      </c>
      <c r="K104" s="54">
        <f t="shared" si="7"/>
        <v>0</v>
      </c>
      <c r="L104" s="2"/>
    </row>
    <row r="105" spans="2:12" x14ac:dyDescent="0.35">
      <c r="B105" s="13"/>
      <c r="C105" s="13"/>
      <c r="D105" s="13"/>
      <c r="E105" s="13"/>
      <c r="F105" s="55">
        <f t="shared" si="4"/>
        <v>0</v>
      </c>
      <c r="G105" s="13"/>
      <c r="H105" s="54">
        <f t="shared" si="5"/>
        <v>0</v>
      </c>
      <c r="I105" s="13"/>
      <c r="J105" s="54">
        <f t="shared" si="6"/>
        <v>0</v>
      </c>
      <c r="K105" s="54">
        <f t="shared" si="7"/>
        <v>0</v>
      </c>
      <c r="L105" s="2"/>
    </row>
    <row r="106" spans="2:12" x14ac:dyDescent="0.35">
      <c r="B106" s="13"/>
      <c r="C106" s="13"/>
      <c r="D106" s="13"/>
      <c r="E106" s="13"/>
      <c r="F106" s="55">
        <f t="shared" si="4"/>
        <v>0</v>
      </c>
      <c r="G106" s="13"/>
      <c r="H106" s="54">
        <f t="shared" si="5"/>
        <v>0</v>
      </c>
      <c r="I106" s="13"/>
      <c r="J106" s="54">
        <f t="shared" si="6"/>
        <v>0</v>
      </c>
      <c r="K106" s="54">
        <f t="shared" si="7"/>
        <v>0</v>
      </c>
      <c r="L106" s="2"/>
    </row>
    <row r="107" spans="2:12" x14ac:dyDescent="0.35">
      <c r="B107" s="13"/>
      <c r="C107" s="13"/>
      <c r="D107" s="13"/>
      <c r="E107" s="13"/>
      <c r="F107" s="55">
        <f t="shared" si="4"/>
        <v>0</v>
      </c>
      <c r="G107" s="13"/>
      <c r="H107" s="54">
        <f t="shared" si="5"/>
        <v>0</v>
      </c>
      <c r="I107" s="13"/>
      <c r="J107" s="54">
        <f t="shared" si="6"/>
        <v>0</v>
      </c>
      <c r="K107" s="54">
        <f t="shared" si="7"/>
        <v>0</v>
      </c>
      <c r="L107" s="2"/>
    </row>
    <row r="108" spans="2:12" x14ac:dyDescent="0.35">
      <c r="B108" s="13"/>
      <c r="C108" s="13"/>
      <c r="D108" s="13"/>
      <c r="E108" s="13"/>
      <c r="F108" s="55">
        <f t="shared" si="4"/>
        <v>0</v>
      </c>
      <c r="G108" s="13"/>
      <c r="H108" s="54">
        <f t="shared" si="5"/>
        <v>0</v>
      </c>
      <c r="I108" s="13"/>
      <c r="J108" s="54">
        <f t="shared" si="6"/>
        <v>0</v>
      </c>
      <c r="K108" s="54">
        <f t="shared" si="7"/>
        <v>0</v>
      </c>
      <c r="L108" s="2"/>
    </row>
    <row r="109" spans="2:12" x14ac:dyDescent="0.35">
      <c r="B109" s="13"/>
      <c r="C109" s="13"/>
      <c r="D109" s="13"/>
      <c r="E109" s="13"/>
      <c r="F109" s="55">
        <f t="shared" si="4"/>
        <v>0</v>
      </c>
      <c r="G109" s="13"/>
      <c r="H109" s="54">
        <f t="shared" si="5"/>
        <v>0</v>
      </c>
      <c r="I109" s="13"/>
      <c r="J109" s="54">
        <f t="shared" si="6"/>
        <v>0</v>
      </c>
      <c r="K109" s="54">
        <f t="shared" si="7"/>
        <v>0</v>
      </c>
      <c r="L109" s="2"/>
    </row>
    <row r="110" spans="2:12" x14ac:dyDescent="0.35">
      <c r="B110" s="13"/>
      <c r="C110" s="13"/>
      <c r="D110" s="13"/>
      <c r="E110" s="13"/>
      <c r="F110" s="55">
        <f t="shared" si="4"/>
        <v>0</v>
      </c>
      <c r="G110" s="13"/>
      <c r="H110" s="54">
        <f t="shared" si="5"/>
        <v>0</v>
      </c>
      <c r="I110" s="13"/>
      <c r="J110" s="54">
        <f t="shared" si="6"/>
        <v>0</v>
      </c>
      <c r="K110" s="54">
        <f t="shared" si="7"/>
        <v>0</v>
      </c>
      <c r="L110" s="2"/>
    </row>
    <row r="111" spans="2:12" x14ac:dyDescent="0.35">
      <c r="B111" s="13"/>
      <c r="C111" s="13"/>
      <c r="D111" s="13"/>
      <c r="E111" s="13"/>
      <c r="F111" s="55">
        <f t="shared" si="4"/>
        <v>0</v>
      </c>
      <c r="G111" s="13"/>
      <c r="H111" s="54">
        <f t="shared" si="5"/>
        <v>0</v>
      </c>
      <c r="I111" s="13"/>
      <c r="J111" s="54">
        <f t="shared" si="6"/>
        <v>0</v>
      </c>
      <c r="K111" s="54">
        <f t="shared" si="7"/>
        <v>0</v>
      </c>
      <c r="L111" s="2"/>
    </row>
    <row r="112" spans="2:12" x14ac:dyDescent="0.35">
      <c r="B112" s="13"/>
      <c r="C112" s="13"/>
      <c r="D112" s="13"/>
      <c r="E112" s="13"/>
      <c r="F112" s="55">
        <f t="shared" si="4"/>
        <v>0</v>
      </c>
      <c r="G112" s="13"/>
      <c r="H112" s="54">
        <f t="shared" si="5"/>
        <v>0</v>
      </c>
      <c r="I112" s="13"/>
      <c r="J112" s="54">
        <f t="shared" si="6"/>
        <v>0</v>
      </c>
      <c r="K112" s="54">
        <f t="shared" si="7"/>
        <v>0</v>
      </c>
      <c r="L112" s="2"/>
    </row>
    <row r="113" spans="2:12" x14ac:dyDescent="0.35">
      <c r="B113" s="13"/>
      <c r="C113" s="13"/>
      <c r="D113" s="13"/>
      <c r="E113" s="13"/>
      <c r="F113" s="55">
        <f t="shared" si="4"/>
        <v>0</v>
      </c>
      <c r="G113" s="13"/>
      <c r="H113" s="54">
        <f t="shared" si="5"/>
        <v>0</v>
      </c>
      <c r="I113" s="13"/>
      <c r="J113" s="54">
        <f t="shared" si="6"/>
        <v>0</v>
      </c>
      <c r="K113" s="54">
        <f t="shared" si="7"/>
        <v>0</v>
      </c>
      <c r="L113" s="2"/>
    </row>
    <row r="114" spans="2:12" x14ac:dyDescent="0.35">
      <c r="B114" s="13"/>
      <c r="C114" s="13"/>
      <c r="D114" s="13"/>
      <c r="E114" s="13"/>
      <c r="F114" s="55">
        <f t="shared" si="4"/>
        <v>0</v>
      </c>
      <c r="G114" s="13"/>
      <c r="H114" s="54">
        <f t="shared" si="5"/>
        <v>0</v>
      </c>
      <c r="I114" s="13"/>
      <c r="J114" s="54">
        <f t="shared" si="6"/>
        <v>0</v>
      </c>
      <c r="K114" s="54">
        <f t="shared" si="7"/>
        <v>0</v>
      </c>
      <c r="L114" s="2"/>
    </row>
    <row r="115" spans="2:12" x14ac:dyDescent="0.35">
      <c r="B115" s="13"/>
      <c r="C115" s="13"/>
      <c r="D115" s="13"/>
      <c r="E115" s="13"/>
      <c r="F115" s="55">
        <f t="shared" si="4"/>
        <v>0</v>
      </c>
      <c r="G115" s="13"/>
      <c r="H115" s="54">
        <f t="shared" si="5"/>
        <v>0</v>
      </c>
      <c r="I115" s="13"/>
      <c r="J115" s="54">
        <f t="shared" si="6"/>
        <v>0</v>
      </c>
      <c r="K115" s="54">
        <f t="shared" si="7"/>
        <v>0</v>
      </c>
      <c r="L115" s="2"/>
    </row>
    <row r="116" spans="2:12" x14ac:dyDescent="0.35">
      <c r="B116" s="13"/>
      <c r="C116" s="13"/>
      <c r="D116" s="13"/>
      <c r="E116" s="13"/>
      <c r="F116" s="55">
        <f t="shared" si="4"/>
        <v>0</v>
      </c>
      <c r="G116" s="13"/>
      <c r="H116" s="54">
        <f t="shared" si="5"/>
        <v>0</v>
      </c>
      <c r="I116" s="13"/>
      <c r="J116" s="54">
        <f t="shared" si="6"/>
        <v>0</v>
      </c>
      <c r="K116" s="54">
        <f t="shared" si="7"/>
        <v>0</v>
      </c>
      <c r="L116" s="2"/>
    </row>
    <row r="117" spans="2:12" x14ac:dyDescent="0.35">
      <c r="B117" s="13"/>
      <c r="C117" s="13"/>
      <c r="D117" s="13"/>
      <c r="E117" s="13"/>
      <c r="F117" s="55">
        <f t="shared" si="4"/>
        <v>0</v>
      </c>
      <c r="G117" s="13"/>
      <c r="H117" s="54">
        <f t="shared" si="5"/>
        <v>0</v>
      </c>
      <c r="I117" s="13"/>
      <c r="J117" s="54">
        <f t="shared" si="6"/>
        <v>0</v>
      </c>
      <c r="K117" s="54">
        <f t="shared" si="7"/>
        <v>0</v>
      </c>
      <c r="L117" s="2"/>
    </row>
    <row r="118" spans="2:12" x14ac:dyDescent="0.35">
      <c r="B118" s="13"/>
      <c r="C118" s="13"/>
      <c r="D118" s="13"/>
      <c r="E118" s="13"/>
      <c r="F118" s="55">
        <f t="shared" si="4"/>
        <v>0</v>
      </c>
      <c r="G118" s="13"/>
      <c r="H118" s="54">
        <f t="shared" si="5"/>
        <v>0</v>
      </c>
      <c r="I118" s="13"/>
      <c r="J118" s="54">
        <f t="shared" si="6"/>
        <v>0</v>
      </c>
      <c r="K118" s="54">
        <f t="shared" si="7"/>
        <v>0</v>
      </c>
      <c r="L118" s="2"/>
    </row>
    <row r="119" spans="2:12" x14ac:dyDescent="0.35">
      <c r="B119" s="13"/>
      <c r="C119" s="13"/>
      <c r="D119" s="13"/>
      <c r="E119" s="13"/>
      <c r="F119" s="55">
        <f t="shared" si="4"/>
        <v>0</v>
      </c>
      <c r="G119" s="13"/>
      <c r="H119" s="54">
        <f t="shared" si="5"/>
        <v>0</v>
      </c>
      <c r="I119" s="13"/>
      <c r="J119" s="54">
        <f t="shared" si="6"/>
        <v>0</v>
      </c>
      <c r="K119" s="54">
        <f t="shared" si="7"/>
        <v>0</v>
      </c>
      <c r="L119" s="2"/>
    </row>
    <row r="120" spans="2:12" x14ac:dyDescent="0.35">
      <c r="B120" s="13"/>
      <c r="C120" s="13"/>
      <c r="D120" s="13"/>
      <c r="E120" s="13"/>
      <c r="F120" s="55">
        <f t="shared" si="4"/>
        <v>0</v>
      </c>
      <c r="G120" s="13"/>
      <c r="H120" s="54">
        <f t="shared" si="5"/>
        <v>0</v>
      </c>
      <c r="I120" s="13"/>
      <c r="J120" s="54">
        <f t="shared" si="6"/>
        <v>0</v>
      </c>
      <c r="K120" s="54">
        <f t="shared" si="7"/>
        <v>0</v>
      </c>
      <c r="L120" s="2"/>
    </row>
    <row r="121" spans="2:12" x14ac:dyDescent="0.35">
      <c r="B121" s="13"/>
      <c r="C121" s="13"/>
      <c r="D121" s="13"/>
      <c r="E121" s="13"/>
      <c r="F121" s="55">
        <f t="shared" si="4"/>
        <v>0</v>
      </c>
      <c r="G121" s="13"/>
      <c r="H121" s="54">
        <f t="shared" si="5"/>
        <v>0</v>
      </c>
      <c r="I121" s="13"/>
      <c r="J121" s="54">
        <f t="shared" si="6"/>
        <v>0</v>
      </c>
      <c r="K121" s="54">
        <f t="shared" si="7"/>
        <v>0</v>
      </c>
      <c r="L121" s="2"/>
    </row>
    <row r="122" spans="2:12" x14ac:dyDescent="0.35">
      <c r="B122" s="13"/>
      <c r="C122" s="13"/>
      <c r="D122" s="13"/>
      <c r="E122" s="13"/>
      <c r="F122" s="55">
        <f t="shared" si="4"/>
        <v>0</v>
      </c>
      <c r="G122" s="13"/>
      <c r="H122" s="54">
        <f t="shared" si="5"/>
        <v>0</v>
      </c>
      <c r="I122" s="13"/>
      <c r="J122" s="54">
        <f t="shared" si="6"/>
        <v>0</v>
      </c>
      <c r="K122" s="54">
        <f t="shared" si="7"/>
        <v>0</v>
      </c>
      <c r="L122" s="2"/>
    </row>
    <row r="123" spans="2:12" x14ac:dyDescent="0.35">
      <c r="B123" s="13"/>
      <c r="C123" s="13"/>
      <c r="D123" s="13"/>
      <c r="E123" s="13"/>
      <c r="F123" s="55">
        <f t="shared" si="4"/>
        <v>0</v>
      </c>
      <c r="G123" s="13"/>
      <c r="H123" s="54">
        <f t="shared" si="5"/>
        <v>0</v>
      </c>
      <c r="I123" s="13"/>
      <c r="J123" s="54">
        <f t="shared" si="6"/>
        <v>0</v>
      </c>
      <c r="K123" s="54">
        <f t="shared" si="7"/>
        <v>0</v>
      </c>
      <c r="L123" s="2"/>
    </row>
  </sheetData>
  <sheetProtection algorithmName="SHA-512" hashValue="rSqnHolLZXxU9eGKO2zgo7rLlf7KY4h0Mj67kdy2WCk8m0OS1+AgPp6ZzrSu5MR4zgNCGzKNaA6Fwg8R73ZJSQ==" saltValue="v/M1RsDFL2IqXNDa91bPzw==" spinCount="100000" sheet="1" objects="1" scenarios="1"/>
  <mergeCells count="1">
    <mergeCell ref="A1:C1"/>
  </mergeCells>
  <conditionalFormatting sqref="K9:L123">
    <cfRule type="cellIs" dxfId="6" priority="1" operator="greaterThan">
      <formula>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Hoja1!$B$2:$B$69</xm:f>
          </x14:formula1>
          <xm:sqref>E9:E123</xm:sqref>
        </x14:dataValidation>
        <x14:dataValidation type="list" allowBlank="1" showInputMessage="1" showErrorMessage="1">
          <x14:formula1>
            <xm:f>Hoja1!$J$2:$J$4</xm:f>
          </x14:formula1>
          <xm:sqref>G9:G123</xm:sqref>
        </x14:dataValidation>
        <x14:dataValidation type="list" allowBlank="1" showInputMessage="1" showErrorMessage="1">
          <x14:formula1>
            <xm:f>Hoja1!$K$2:$K$10</xm:f>
          </x14:formula1>
          <xm:sqref>C9:C123</xm:sqref>
        </x14:dataValidation>
        <x14:dataValidation type="list" allowBlank="1" showInputMessage="1" showErrorMessage="1">
          <x14:formula1>
            <xm:f>Hoja1!$D$2:$D$6</xm:f>
          </x14:formula1>
          <xm:sqref>I9:I123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Q34"/>
  <sheetViews>
    <sheetView workbookViewId="0">
      <selection activeCell="Q8" sqref="Q8"/>
    </sheetView>
  </sheetViews>
  <sheetFormatPr baseColWidth="10" defaultColWidth="11.54296875" defaultRowHeight="14.5" x14ac:dyDescent="0.35"/>
  <cols>
    <col min="1" max="1" width="27.90625" customWidth="1"/>
    <col min="2" max="2" width="31.6328125" customWidth="1"/>
    <col min="3" max="3" width="14.6328125" customWidth="1"/>
    <col min="4" max="4" width="15.08984375" customWidth="1"/>
    <col min="5" max="5" width="14.08984375" customWidth="1"/>
    <col min="7" max="11" width="0" hidden="1" customWidth="1"/>
    <col min="12" max="12" width="44.54296875" hidden="1" customWidth="1"/>
    <col min="13" max="14" width="0" hidden="1" customWidth="1"/>
    <col min="15" max="15" width="22.36328125" hidden="1" customWidth="1"/>
    <col min="16" max="16" width="24.36328125" hidden="1" customWidth="1"/>
    <col min="17" max="18" width="11.54296875" customWidth="1"/>
  </cols>
  <sheetData>
    <row r="1" spans="1:17" s="22" customFormat="1" ht="23.5" x14ac:dyDescent="0.55000000000000004">
      <c r="A1" s="116" t="s">
        <v>374</v>
      </c>
      <c r="B1" s="114"/>
      <c r="C1" s="114"/>
      <c r="D1" s="114"/>
      <c r="E1" s="114"/>
      <c r="F1" s="114"/>
      <c r="G1" s="114"/>
      <c r="H1" s="114"/>
      <c r="I1" s="114"/>
    </row>
    <row r="2" spans="1:17" s="22" customFormat="1" ht="23.5" x14ac:dyDescent="0.55000000000000004">
      <c r="A2" s="108"/>
      <c r="B2" s="90" t="s">
        <v>368</v>
      </c>
      <c r="C2" s="25"/>
      <c r="D2" s="25"/>
      <c r="E2" s="25"/>
      <c r="F2" s="25"/>
      <c r="G2" s="25"/>
      <c r="H2" s="25"/>
      <c r="I2" s="25"/>
    </row>
    <row r="3" spans="1:17" s="22" customFormat="1" ht="23.5" x14ac:dyDescent="0.55000000000000004">
      <c r="A3" s="108"/>
      <c r="B3" s="90" t="s">
        <v>369</v>
      </c>
      <c r="C3" s="25"/>
      <c r="D3" s="25"/>
      <c r="E3" s="25"/>
      <c r="F3" s="25"/>
      <c r="G3" s="25"/>
      <c r="H3" s="25"/>
      <c r="I3" s="25"/>
    </row>
    <row r="4" spans="1:17" s="22" customFormat="1" ht="23.5" x14ac:dyDescent="0.55000000000000004">
      <c r="A4" s="108"/>
      <c r="B4" s="90" t="s">
        <v>371</v>
      </c>
      <c r="C4" s="25"/>
      <c r="D4" s="25"/>
      <c r="E4" s="25"/>
      <c r="F4" s="25"/>
      <c r="G4" s="25"/>
      <c r="H4" s="25"/>
      <c r="I4" s="25"/>
    </row>
    <row r="5" spans="1:17" ht="21.5" thickBot="1" x14ac:dyDescent="0.55000000000000004">
      <c r="G5" s="110"/>
      <c r="H5" s="109"/>
      <c r="I5" s="109"/>
      <c r="O5" s="9" t="s">
        <v>50</v>
      </c>
      <c r="P5" s="9" t="s">
        <v>14</v>
      </c>
    </row>
    <row r="6" spans="1:17" ht="57.5" thickBot="1" x14ac:dyDescent="0.55000000000000004">
      <c r="A6" t="s">
        <v>358</v>
      </c>
      <c r="B6" s="7" t="s">
        <v>370</v>
      </c>
      <c r="C6" s="144" t="s">
        <v>413</v>
      </c>
      <c r="D6" s="41" t="s">
        <v>174</v>
      </c>
      <c r="E6" s="41" t="s">
        <v>175</v>
      </c>
      <c r="F6" s="3" t="s">
        <v>372</v>
      </c>
      <c r="G6" s="140" t="s">
        <v>406</v>
      </c>
      <c r="H6" s="17" t="s">
        <v>373</v>
      </c>
      <c r="I6" s="21" t="s">
        <v>79</v>
      </c>
      <c r="K6" s="42" t="s">
        <v>147</v>
      </c>
      <c r="M6" s="88" cm="1">
        <f t="array" ref="M6">SUMPRODUCT((I7:I34)*(C7:C34="Predoc"))</f>
        <v>0</v>
      </c>
      <c r="O6" s="44">
        <v>2.5</v>
      </c>
      <c r="P6" t="s">
        <v>150</v>
      </c>
    </row>
    <row r="7" spans="1:17" ht="21.5" thickBot="1" x14ac:dyDescent="0.55000000000000004">
      <c r="A7" s="107" t="s">
        <v>352</v>
      </c>
      <c r="B7" s="13"/>
      <c r="C7" s="13"/>
      <c r="D7" s="34"/>
      <c r="E7" s="34"/>
      <c r="F7" s="58">
        <f>_xlfn.DAYS(E7,D7)/365</f>
        <v>0</v>
      </c>
      <c r="G7" s="13"/>
      <c r="H7" s="54">
        <f>IF(G7="ÁREA",1,IF(G7="AFÍN",0.8,IF(G7="CAMPO DE LA BIOLOGÍA",0.5,IF(G7="CIENCIAS BÁSICAS Y DE LA SALUD",0.3,IF(G7="OTROS",0.2,)))))</f>
        <v>0</v>
      </c>
      <c r="I7" s="54">
        <f>IF(C7="Predoc",F7*H7*O$6,IF(C7="Postdoc",F7*H7*O$7,IF(C7="Contrato",F7*H7*O$8,0)))</f>
        <v>0</v>
      </c>
      <c r="K7" s="42" t="s">
        <v>148</v>
      </c>
      <c r="M7" s="88">
        <f>SUMPRODUCT((I7:I34)*(C7:C34="Postdoc"))</f>
        <v>0</v>
      </c>
      <c r="O7" s="44">
        <v>4</v>
      </c>
      <c r="P7" t="s">
        <v>151</v>
      </c>
      <c r="Q7" s="1"/>
    </row>
    <row r="8" spans="1:17" ht="21.5" thickBot="1" x14ac:dyDescent="0.55000000000000004">
      <c r="A8" s="107" t="s">
        <v>352</v>
      </c>
      <c r="B8" s="13"/>
      <c r="C8" s="13"/>
      <c r="D8" s="13"/>
      <c r="E8" s="13"/>
      <c r="F8" s="58">
        <f t="shared" ref="F8:F34" si="0">_xlfn.DAYS(E8,D8)/365</f>
        <v>0</v>
      </c>
      <c r="G8" s="13"/>
      <c r="H8" s="54">
        <f t="shared" ref="H8:H34" si="1">IF(G8="ÁREA",1,IF(G8="AFÍN",0.8,IF(G8="CAMPO DE LA BIOLOGÍA",0.5,IF(G8="CIENCIAS BÁSICAS Y DE LA SALUD",0.3,IF(G8="OTROS",0.2,)))))</f>
        <v>0</v>
      </c>
      <c r="I8" s="54">
        <f t="shared" ref="I8:I34" si="2">IF(C8="Predoc",F8*H8*O$6,IF(C8="Postdoc",F8*H8*O$7,IF(C8="Contrato",F8*H8*O$8,0)))</f>
        <v>0</v>
      </c>
      <c r="K8" s="42" t="s">
        <v>149</v>
      </c>
      <c r="M8" s="88" cm="1">
        <f t="array" ref="M8">SUMPRODUCT((I7:I34)*(C7:C34="Contrato"))</f>
        <v>0</v>
      </c>
      <c r="O8" s="44">
        <v>2</v>
      </c>
      <c r="P8" t="s">
        <v>152</v>
      </c>
      <c r="Q8" s="13"/>
    </row>
    <row r="9" spans="1:17" x14ac:dyDescent="0.35">
      <c r="A9" s="107" t="s">
        <v>352</v>
      </c>
      <c r="B9" s="13"/>
      <c r="C9" s="13"/>
      <c r="D9" s="13"/>
      <c r="E9" s="13"/>
      <c r="F9" s="58">
        <f t="shared" si="0"/>
        <v>0</v>
      </c>
      <c r="G9" s="13"/>
      <c r="H9" s="54">
        <f t="shared" si="1"/>
        <v>0</v>
      </c>
      <c r="I9" s="54">
        <f t="shared" si="2"/>
        <v>0</v>
      </c>
      <c r="Q9" s="13"/>
    </row>
    <row r="10" spans="1:17" x14ac:dyDescent="0.35">
      <c r="A10" s="107" t="s">
        <v>352</v>
      </c>
      <c r="B10" s="13"/>
      <c r="C10" s="13"/>
      <c r="D10" s="13"/>
      <c r="E10" s="13"/>
      <c r="F10" s="58">
        <f t="shared" si="0"/>
        <v>0</v>
      </c>
      <c r="G10" s="13"/>
      <c r="H10" s="54">
        <f t="shared" si="1"/>
        <v>0</v>
      </c>
      <c r="I10" s="54">
        <f t="shared" si="2"/>
        <v>0</v>
      </c>
      <c r="Q10" s="13"/>
    </row>
    <row r="11" spans="1:17" x14ac:dyDescent="0.35">
      <c r="A11" s="107" t="s">
        <v>352</v>
      </c>
      <c r="B11" s="13"/>
      <c r="C11" s="13"/>
      <c r="D11" s="13"/>
      <c r="E11" s="13"/>
      <c r="F11" s="58">
        <f t="shared" si="0"/>
        <v>0</v>
      </c>
      <c r="G11" s="13"/>
      <c r="H11" s="54">
        <f t="shared" si="1"/>
        <v>0</v>
      </c>
      <c r="I11" s="54">
        <f t="shared" si="2"/>
        <v>0</v>
      </c>
      <c r="Q11" s="13"/>
    </row>
    <row r="12" spans="1:17" x14ac:dyDescent="0.35">
      <c r="A12" s="107" t="s">
        <v>352</v>
      </c>
      <c r="B12" s="13"/>
      <c r="C12" s="13"/>
      <c r="D12" s="13"/>
      <c r="E12" s="13"/>
      <c r="F12" s="58">
        <f t="shared" si="0"/>
        <v>0</v>
      </c>
      <c r="G12" s="13"/>
      <c r="H12" s="54">
        <f t="shared" si="1"/>
        <v>0</v>
      </c>
      <c r="I12" s="54">
        <f t="shared" si="2"/>
        <v>0</v>
      </c>
      <c r="Q12" s="13"/>
    </row>
    <row r="13" spans="1:17" x14ac:dyDescent="0.35">
      <c r="A13" s="107" t="s">
        <v>352</v>
      </c>
      <c r="B13" s="13"/>
      <c r="C13" s="13"/>
      <c r="D13" s="13"/>
      <c r="E13" s="13"/>
      <c r="F13" s="58">
        <f t="shared" si="0"/>
        <v>0</v>
      </c>
      <c r="G13" s="13"/>
      <c r="H13" s="54">
        <f t="shared" si="1"/>
        <v>0</v>
      </c>
      <c r="I13" s="54">
        <f t="shared" si="2"/>
        <v>0</v>
      </c>
    </row>
    <row r="14" spans="1:17" x14ac:dyDescent="0.35">
      <c r="A14" s="107" t="s">
        <v>352</v>
      </c>
      <c r="B14" s="13"/>
      <c r="C14" s="13"/>
      <c r="D14" s="13"/>
      <c r="E14" s="13"/>
      <c r="F14" s="58">
        <f t="shared" si="0"/>
        <v>0</v>
      </c>
      <c r="G14" s="13"/>
      <c r="H14" s="54">
        <f t="shared" si="1"/>
        <v>0</v>
      </c>
      <c r="I14" s="54">
        <f t="shared" si="2"/>
        <v>0</v>
      </c>
    </row>
    <row r="15" spans="1:17" x14ac:dyDescent="0.35">
      <c r="A15" s="107" t="s">
        <v>352</v>
      </c>
      <c r="B15" s="13"/>
      <c r="C15" s="13"/>
      <c r="D15" s="13"/>
      <c r="E15" s="13"/>
      <c r="F15" s="58">
        <f t="shared" si="0"/>
        <v>0</v>
      </c>
      <c r="G15" s="13"/>
      <c r="H15" s="54">
        <f t="shared" si="1"/>
        <v>0</v>
      </c>
      <c r="I15" s="54">
        <f t="shared" si="2"/>
        <v>0</v>
      </c>
    </row>
    <row r="16" spans="1:17" x14ac:dyDescent="0.35">
      <c r="A16" s="107" t="s">
        <v>352</v>
      </c>
      <c r="B16" s="13"/>
      <c r="C16" s="13"/>
      <c r="D16" s="13"/>
      <c r="E16" s="13"/>
      <c r="F16" s="58">
        <f t="shared" si="0"/>
        <v>0</v>
      </c>
      <c r="G16" s="13"/>
      <c r="H16" s="54">
        <f t="shared" si="1"/>
        <v>0</v>
      </c>
      <c r="I16" s="54">
        <f t="shared" si="2"/>
        <v>0</v>
      </c>
    </row>
    <row r="17" spans="2:9" x14ac:dyDescent="0.35">
      <c r="B17" s="13"/>
      <c r="C17" s="13"/>
      <c r="D17" s="13"/>
      <c r="E17" s="13"/>
      <c r="F17" s="58">
        <f t="shared" si="0"/>
        <v>0</v>
      </c>
      <c r="G17" s="13"/>
      <c r="H17" s="54">
        <f t="shared" si="1"/>
        <v>0</v>
      </c>
      <c r="I17" s="54">
        <f t="shared" si="2"/>
        <v>0</v>
      </c>
    </row>
    <row r="18" spans="2:9" x14ac:dyDescent="0.35">
      <c r="B18" s="13"/>
      <c r="C18" s="13"/>
      <c r="D18" s="13"/>
      <c r="E18" s="13"/>
      <c r="F18" s="58">
        <f t="shared" si="0"/>
        <v>0</v>
      </c>
      <c r="G18" s="13"/>
      <c r="H18" s="54">
        <f t="shared" si="1"/>
        <v>0</v>
      </c>
      <c r="I18" s="54">
        <f t="shared" si="2"/>
        <v>0</v>
      </c>
    </row>
    <row r="19" spans="2:9" x14ac:dyDescent="0.35">
      <c r="B19" s="13"/>
      <c r="C19" s="13"/>
      <c r="D19" s="13"/>
      <c r="E19" s="13"/>
      <c r="F19" s="58">
        <f t="shared" si="0"/>
        <v>0</v>
      </c>
      <c r="G19" s="13"/>
      <c r="H19" s="54">
        <f t="shared" si="1"/>
        <v>0</v>
      </c>
      <c r="I19" s="54">
        <f t="shared" si="2"/>
        <v>0</v>
      </c>
    </row>
    <row r="20" spans="2:9" x14ac:dyDescent="0.35">
      <c r="B20" s="13"/>
      <c r="C20" s="13"/>
      <c r="D20" s="13"/>
      <c r="E20" s="13"/>
      <c r="F20" s="58">
        <f t="shared" si="0"/>
        <v>0</v>
      </c>
      <c r="G20" s="13"/>
      <c r="H20" s="54">
        <f t="shared" si="1"/>
        <v>0</v>
      </c>
      <c r="I20" s="54">
        <f t="shared" si="2"/>
        <v>0</v>
      </c>
    </row>
    <row r="21" spans="2:9" x14ac:dyDescent="0.35">
      <c r="B21" s="13"/>
      <c r="C21" s="13"/>
      <c r="D21" s="13"/>
      <c r="E21" s="13"/>
      <c r="F21" s="58">
        <f t="shared" si="0"/>
        <v>0</v>
      </c>
      <c r="G21" s="13"/>
      <c r="H21" s="54">
        <f t="shared" si="1"/>
        <v>0</v>
      </c>
      <c r="I21" s="54">
        <f t="shared" si="2"/>
        <v>0</v>
      </c>
    </row>
    <row r="22" spans="2:9" x14ac:dyDescent="0.35">
      <c r="B22" s="13"/>
      <c r="C22" s="13"/>
      <c r="D22" s="13"/>
      <c r="E22" s="13"/>
      <c r="F22" s="58">
        <f t="shared" si="0"/>
        <v>0</v>
      </c>
      <c r="G22" s="13"/>
      <c r="H22" s="54">
        <f t="shared" si="1"/>
        <v>0</v>
      </c>
      <c r="I22" s="54">
        <f t="shared" si="2"/>
        <v>0</v>
      </c>
    </row>
    <row r="23" spans="2:9" x14ac:dyDescent="0.35">
      <c r="B23" s="13"/>
      <c r="C23" s="13"/>
      <c r="D23" s="13"/>
      <c r="E23" s="13"/>
      <c r="F23" s="58">
        <f t="shared" si="0"/>
        <v>0</v>
      </c>
      <c r="G23" s="13"/>
      <c r="H23" s="54">
        <f t="shared" si="1"/>
        <v>0</v>
      </c>
      <c r="I23" s="54">
        <f t="shared" si="2"/>
        <v>0</v>
      </c>
    </row>
    <row r="24" spans="2:9" x14ac:dyDescent="0.35">
      <c r="B24" s="13"/>
      <c r="C24" s="13"/>
      <c r="D24" s="13"/>
      <c r="E24" s="13"/>
      <c r="F24" s="58">
        <f t="shared" si="0"/>
        <v>0</v>
      </c>
      <c r="G24" s="13"/>
      <c r="H24" s="54">
        <f t="shared" si="1"/>
        <v>0</v>
      </c>
      <c r="I24" s="54">
        <f t="shared" si="2"/>
        <v>0</v>
      </c>
    </row>
    <row r="25" spans="2:9" x14ac:dyDescent="0.35">
      <c r="B25" s="13"/>
      <c r="C25" s="13"/>
      <c r="D25" s="13"/>
      <c r="E25" s="13"/>
      <c r="F25" s="58">
        <f t="shared" si="0"/>
        <v>0</v>
      </c>
      <c r="G25" s="13"/>
      <c r="H25" s="54">
        <f t="shared" si="1"/>
        <v>0</v>
      </c>
      <c r="I25" s="54">
        <f t="shared" si="2"/>
        <v>0</v>
      </c>
    </row>
    <row r="26" spans="2:9" x14ac:dyDescent="0.35">
      <c r="B26" s="13"/>
      <c r="C26" s="13"/>
      <c r="D26" s="13"/>
      <c r="E26" s="13"/>
      <c r="F26" s="58">
        <f t="shared" si="0"/>
        <v>0</v>
      </c>
      <c r="G26" s="13"/>
      <c r="H26" s="54">
        <f t="shared" si="1"/>
        <v>0</v>
      </c>
      <c r="I26" s="54">
        <f t="shared" si="2"/>
        <v>0</v>
      </c>
    </row>
    <row r="27" spans="2:9" x14ac:dyDescent="0.35">
      <c r="B27" s="13"/>
      <c r="C27" s="13"/>
      <c r="D27" s="13"/>
      <c r="E27" s="13"/>
      <c r="F27" s="58">
        <f t="shared" si="0"/>
        <v>0</v>
      </c>
      <c r="G27" s="13"/>
      <c r="H27" s="54">
        <f t="shared" si="1"/>
        <v>0</v>
      </c>
      <c r="I27" s="54">
        <f t="shared" si="2"/>
        <v>0</v>
      </c>
    </row>
    <row r="28" spans="2:9" x14ac:dyDescent="0.35">
      <c r="B28" s="13"/>
      <c r="C28" s="13"/>
      <c r="D28" s="13"/>
      <c r="E28" s="13"/>
      <c r="F28" s="58">
        <f t="shared" si="0"/>
        <v>0</v>
      </c>
      <c r="G28" s="13"/>
      <c r="H28" s="54">
        <f t="shared" si="1"/>
        <v>0</v>
      </c>
      <c r="I28" s="54">
        <f t="shared" si="2"/>
        <v>0</v>
      </c>
    </row>
    <row r="29" spans="2:9" x14ac:dyDescent="0.35">
      <c r="B29" s="13"/>
      <c r="C29" s="13"/>
      <c r="D29" s="13"/>
      <c r="E29" s="13"/>
      <c r="F29" s="58">
        <f t="shared" si="0"/>
        <v>0</v>
      </c>
      <c r="G29" s="13"/>
      <c r="H29" s="54">
        <f t="shared" si="1"/>
        <v>0</v>
      </c>
      <c r="I29" s="54">
        <f t="shared" si="2"/>
        <v>0</v>
      </c>
    </row>
    <row r="30" spans="2:9" x14ac:dyDescent="0.35">
      <c r="B30" s="13"/>
      <c r="C30" s="13"/>
      <c r="D30" s="13"/>
      <c r="E30" s="13"/>
      <c r="F30" s="58">
        <f t="shared" si="0"/>
        <v>0</v>
      </c>
      <c r="G30" s="13"/>
      <c r="H30" s="54">
        <f t="shared" si="1"/>
        <v>0</v>
      </c>
      <c r="I30" s="54">
        <f t="shared" si="2"/>
        <v>0</v>
      </c>
    </row>
    <row r="31" spans="2:9" x14ac:dyDescent="0.35">
      <c r="B31" s="13"/>
      <c r="C31" s="13"/>
      <c r="D31" s="13"/>
      <c r="E31" s="13"/>
      <c r="F31" s="58">
        <f t="shared" si="0"/>
        <v>0</v>
      </c>
      <c r="G31" s="13"/>
      <c r="H31" s="54">
        <f t="shared" si="1"/>
        <v>0</v>
      </c>
      <c r="I31" s="54">
        <f t="shared" si="2"/>
        <v>0</v>
      </c>
    </row>
    <row r="32" spans="2:9" x14ac:dyDescent="0.35">
      <c r="B32" s="13"/>
      <c r="C32" s="13"/>
      <c r="D32" s="13"/>
      <c r="E32" s="13"/>
      <c r="F32" s="58">
        <f t="shared" si="0"/>
        <v>0</v>
      </c>
      <c r="G32" s="13"/>
      <c r="H32" s="54">
        <f t="shared" si="1"/>
        <v>0</v>
      </c>
      <c r="I32" s="54">
        <f t="shared" si="2"/>
        <v>0</v>
      </c>
    </row>
    <row r="33" spans="2:9" x14ac:dyDescent="0.35">
      <c r="B33" s="13"/>
      <c r="C33" s="13"/>
      <c r="D33" s="13"/>
      <c r="E33" s="13"/>
      <c r="F33" s="58">
        <f t="shared" si="0"/>
        <v>0</v>
      </c>
      <c r="G33" s="13"/>
      <c r="H33" s="54">
        <f t="shared" si="1"/>
        <v>0</v>
      </c>
      <c r="I33" s="54">
        <f t="shared" si="2"/>
        <v>0</v>
      </c>
    </row>
    <row r="34" spans="2:9" x14ac:dyDescent="0.35">
      <c r="B34" s="13"/>
      <c r="C34" s="13"/>
      <c r="D34" s="13"/>
      <c r="E34" s="13"/>
      <c r="F34" s="58">
        <f t="shared" si="0"/>
        <v>0</v>
      </c>
      <c r="G34" s="13"/>
      <c r="H34" s="54">
        <f t="shared" si="1"/>
        <v>0</v>
      </c>
      <c r="I34" s="54">
        <f t="shared" si="2"/>
        <v>0</v>
      </c>
    </row>
  </sheetData>
  <sheetProtection algorithmName="SHA-512" hashValue="PBEiF8AFF39hH07i/LLbi56dHvht8TddQpacH9vIloDK88pOuIcMYxymisW8mv3Fh9VUiJpdHcOO5Uben/P6Xw==" saltValue="9HTZiWe5P7w7LyWqK54CxQ==" spinCount="100000" sheet="1" objects="1" scenarios="1"/>
  <dataValidations count="2">
    <dataValidation type="list" allowBlank="1" showInputMessage="1" showErrorMessage="1" sqref="G35:G386">
      <formula1>$Q$8:$Q$12</formula1>
    </dataValidation>
    <dataValidation type="list" allowBlank="1" showInputMessage="1" showErrorMessage="1" sqref="C35:E145">
      <formula1>$P$9:$P$12</formula1>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Hoja1!$H$2:$H$4</xm:f>
          </x14:formula1>
          <xm:sqref>C7:C34</xm:sqref>
        </x14:dataValidation>
        <x14:dataValidation type="list" allowBlank="1" showInputMessage="1" showErrorMessage="1">
          <x14:formula1>
            <xm:f>Hoja1!$D$2:$D$6</xm:f>
          </x14:formula1>
          <xm:sqref>G7:G34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AL1048576"/>
  <sheetViews>
    <sheetView zoomScale="87" zoomScaleNormal="87" workbookViewId="0">
      <selection activeCell="W1" sqref="W1:W1048576"/>
    </sheetView>
  </sheetViews>
  <sheetFormatPr baseColWidth="10" defaultColWidth="11.54296875" defaultRowHeight="14.5" x14ac:dyDescent="0.35"/>
  <cols>
    <col min="1" max="1" width="14.36328125" customWidth="1"/>
    <col min="2" max="2" width="62.453125" customWidth="1"/>
    <col min="3" max="3" width="21.90625" customWidth="1"/>
    <col min="4" max="4" width="15" customWidth="1"/>
    <col min="5" max="5" width="18.1796875" customWidth="1"/>
    <col min="6" max="6" width="15.36328125" customWidth="1"/>
    <col min="7" max="7" width="19.54296875" customWidth="1"/>
    <col min="8" max="8" width="19.54296875" hidden="1" customWidth="1"/>
    <col min="9" max="9" width="16.453125" customWidth="1"/>
    <col min="10" max="10" width="14.81640625" customWidth="1"/>
    <col min="11" max="12" width="15" hidden="1" customWidth="1"/>
    <col min="13" max="13" width="16.36328125" hidden="1" customWidth="1"/>
    <col min="14" max="14" width="11.90625" customWidth="1"/>
    <col min="15" max="15" width="15.36328125" hidden="1" customWidth="1"/>
    <col min="16" max="16" width="18.6328125" customWidth="1"/>
    <col min="17" max="17" width="15.6328125" hidden="1" customWidth="1"/>
    <col min="18" max="18" width="14.6328125" hidden="1" customWidth="1"/>
    <col min="19" max="20" width="0" hidden="1" customWidth="1"/>
    <col min="23" max="23" width="26" hidden="1" customWidth="1"/>
    <col min="25" max="25" width="11.54296875" customWidth="1"/>
    <col min="26" max="26" width="11.453125" customWidth="1"/>
    <col min="27" max="29" width="11.54296875" customWidth="1"/>
    <col min="30" max="30" width="11.453125" customWidth="1"/>
    <col min="31" max="31" width="14.6328125" customWidth="1"/>
    <col min="32" max="38" width="11.54296875" customWidth="1"/>
  </cols>
  <sheetData>
    <row r="1" spans="1:38" ht="20" customHeight="1" x14ac:dyDescent="0.45">
      <c r="A1" s="154" t="s">
        <v>382</v>
      </c>
      <c r="B1" s="152"/>
      <c r="C1" s="154"/>
      <c r="D1" s="152"/>
      <c r="E1" s="155"/>
      <c r="F1" s="156"/>
      <c r="G1" s="109"/>
      <c r="H1" s="109"/>
      <c r="I1" s="109"/>
      <c r="J1" s="109"/>
      <c r="K1" s="109"/>
      <c r="L1" s="109"/>
      <c r="M1" s="109"/>
      <c r="N1" s="109"/>
      <c r="O1" s="109"/>
      <c r="P1" s="109"/>
      <c r="Q1" s="109"/>
      <c r="R1" s="109"/>
      <c r="S1" s="109"/>
      <c r="T1" s="109"/>
      <c r="U1" s="109"/>
    </row>
    <row r="2" spans="1:38" ht="22" customHeight="1" x14ac:dyDescent="0.45">
      <c r="A2" s="125"/>
      <c r="B2" s="124" t="s">
        <v>154</v>
      </c>
      <c r="C2" s="124"/>
      <c r="D2" s="124"/>
      <c r="E2" s="121"/>
      <c r="F2" s="120"/>
      <c r="G2" s="109"/>
      <c r="H2" s="109"/>
      <c r="I2" s="109"/>
      <c r="J2" s="109"/>
      <c r="K2" s="109"/>
      <c r="L2" s="109"/>
      <c r="M2" s="109"/>
      <c r="N2" s="109"/>
      <c r="O2" s="109"/>
      <c r="P2" s="109"/>
      <c r="Q2" s="109"/>
      <c r="R2" s="109"/>
      <c r="S2" s="109"/>
      <c r="T2" s="109"/>
      <c r="U2" s="109"/>
    </row>
    <row r="3" spans="1:38" ht="22" customHeight="1" x14ac:dyDescent="0.45">
      <c r="A3" s="125"/>
      <c r="B3" s="126" t="s">
        <v>378</v>
      </c>
      <c r="C3" s="124"/>
      <c r="D3" s="124"/>
      <c r="E3" s="121"/>
      <c r="F3" s="120"/>
      <c r="G3" s="109"/>
      <c r="H3" s="109"/>
      <c r="I3" s="109"/>
      <c r="J3" s="109"/>
      <c r="K3" s="109"/>
      <c r="L3" s="109"/>
      <c r="M3" s="109"/>
      <c r="N3" s="109"/>
      <c r="O3" s="109"/>
      <c r="P3" s="109"/>
      <c r="Q3" s="109"/>
      <c r="R3" s="109"/>
      <c r="S3" s="109"/>
      <c r="T3" s="109"/>
      <c r="U3" s="109"/>
    </row>
    <row r="4" spans="1:38" ht="25" customHeight="1" x14ac:dyDescent="0.35">
      <c r="B4" s="134" t="s">
        <v>379</v>
      </c>
      <c r="C4" s="134"/>
      <c r="D4" s="134"/>
      <c r="E4" s="135"/>
      <c r="F4" s="135"/>
      <c r="G4" s="133"/>
      <c r="H4" s="132"/>
      <c r="I4" s="5" t="s">
        <v>1</v>
      </c>
      <c r="J4" s="5"/>
      <c r="K4" s="5"/>
      <c r="L4" s="5"/>
      <c r="M4" s="5"/>
      <c r="N4" s="139"/>
      <c r="O4" s="109"/>
      <c r="P4" s="110"/>
      <c r="Q4" s="110"/>
      <c r="R4" s="110"/>
      <c r="S4" s="109"/>
      <c r="X4" s="13"/>
      <c r="Y4" s="13"/>
      <c r="Z4" s="13"/>
      <c r="AA4" s="13"/>
      <c r="AB4" s="13"/>
      <c r="AC4" s="13"/>
      <c r="AD4" s="13"/>
      <c r="AE4" s="13"/>
      <c r="AF4" s="13"/>
      <c r="AG4" s="13"/>
      <c r="AH4" s="13"/>
      <c r="AI4" s="13"/>
      <c r="AJ4" s="13"/>
      <c r="AK4" s="13"/>
      <c r="AL4" s="13"/>
    </row>
    <row r="5" spans="1:38" s="1" customFormat="1" ht="59" x14ac:dyDescent="0.55000000000000004">
      <c r="A5" s="130" t="s">
        <v>358</v>
      </c>
      <c r="B5" s="93" t="s">
        <v>375</v>
      </c>
      <c r="C5" s="143" t="s">
        <v>48</v>
      </c>
      <c r="D5" s="77" t="s">
        <v>418</v>
      </c>
      <c r="E5" s="129" t="s">
        <v>376</v>
      </c>
      <c r="F5" s="141" t="s">
        <v>413</v>
      </c>
      <c r="G5" s="100" t="s">
        <v>414</v>
      </c>
      <c r="H5" s="18" t="s">
        <v>156</v>
      </c>
      <c r="I5" s="6" t="s">
        <v>157</v>
      </c>
      <c r="J5" s="131" t="s">
        <v>377</v>
      </c>
      <c r="K5" s="6" t="s">
        <v>2</v>
      </c>
      <c r="L5" s="6" t="s">
        <v>158</v>
      </c>
      <c r="M5" s="12" t="s">
        <v>159</v>
      </c>
      <c r="N5" s="99" t="s">
        <v>415</v>
      </c>
      <c r="O5" s="11" t="s">
        <v>160</v>
      </c>
      <c r="P5" s="10" t="s">
        <v>416</v>
      </c>
      <c r="Q5" s="19" t="s">
        <v>161</v>
      </c>
      <c r="R5" s="140" t="s">
        <v>406</v>
      </c>
      <c r="S5" s="17" t="s">
        <v>78</v>
      </c>
      <c r="T5" s="36" t="s">
        <v>162</v>
      </c>
      <c r="W5" s="74">
        <f>SUM(T6:T184)</f>
        <v>0</v>
      </c>
      <c r="X5" s="16"/>
      <c r="Y5" s="16"/>
      <c r="Z5" s="16"/>
      <c r="AA5" s="16"/>
      <c r="AB5" s="16"/>
      <c r="AC5" s="16"/>
      <c r="AD5" s="16"/>
      <c r="AE5" s="16"/>
      <c r="AF5" s="16"/>
      <c r="AG5" s="16"/>
      <c r="AH5" s="16"/>
      <c r="AI5" s="16"/>
      <c r="AJ5" s="16"/>
      <c r="AK5" s="16"/>
      <c r="AL5" s="16"/>
    </row>
    <row r="6" spans="1:38" ht="91" customHeight="1" x14ac:dyDescent="0.35">
      <c r="A6" s="107" t="s">
        <v>352</v>
      </c>
      <c r="B6" s="127"/>
      <c r="C6" s="128"/>
      <c r="D6" s="13"/>
      <c r="E6" s="13"/>
      <c r="F6" s="13"/>
      <c r="G6" s="13"/>
      <c r="H6" s="54">
        <f>0.05*E6</f>
        <v>0</v>
      </c>
      <c r="I6" s="13"/>
      <c r="J6" s="13"/>
      <c r="K6" s="8" t="str">
        <f t="shared" ref="K6:K37" si="0">IF(I6=0,"N/A",I6/J6)</f>
        <v>N/A</v>
      </c>
      <c r="L6" s="55" t="str">
        <f t="shared" ref="L6:L37" si="1">IF(K6="N/A","N/A",IF(K6&lt;=0.1,"D1",IF(AND(K6&gt;0.1,K6&lt;=0.25),"Q1",IF(AND(K6&gt;0.25,K6&lt;=0.5),"Q2",IF(AND(K6&gt;0.5,K6&lt;=0.75),"Q3",IF(K6&gt;0.75,"Q4",0))))))</f>
        <v>N/A</v>
      </c>
      <c r="M6" s="55">
        <f t="shared" ref="M6:M37" si="2">IF(K6="N/A",0,IF(L6="D1",0.75,IF(L6="Q1",0.5,IF(L6="Q2",0.4,IF(L6="Q3",0.25,IF(L6="Q4",0.15,0))))))</f>
        <v>0</v>
      </c>
      <c r="N6" s="13"/>
      <c r="O6" s="55">
        <f>IF(AND(N6&lt;=5,N6&gt;0),1,IF(AND(N6&gt;5,N6&lt;=7),0.9,IF(AND(N6&gt;=8,N6&lt;=10),0.8,IF(AND(N6&gt;=11,N6&lt;=15),0.7,IF(AND(N6&gt;=16,N6&lt;=24),0.6,IF(N6&gt;=25,0.5,))))))</f>
        <v>0</v>
      </c>
      <c r="P6" s="13"/>
      <c r="Q6" s="54">
        <f>IF(P6="Sí",1.5,1)</f>
        <v>1</v>
      </c>
      <c r="R6" s="13"/>
      <c r="S6" s="54">
        <f>IF(R6="ÁREA",1,IF(R6="AFÍN",0.8,IF(R6="CAMPO DE LA BIOLOGÍA",0.5,IF(R6="CIENCIAS BÁSICAS Y DE LA SALUD",0.3,IF(R6="OTROS",0.2,)))))</f>
        <v>0</v>
      </c>
      <c r="T6" s="59">
        <f>IF(F6="Artículos JCR",(M6+H6)*O6*Q6*S6,IF(AND(F6="Publicación no JCR internacional o proceeding ",G6="Sí"),0.05*O6*Q6*S6,IF(AND(F6="Publicación no JCR internacional o proceeding ",G6="No"),0.025*O6*Q6*S6,IF(AND(F6="Publicación o proceeding nacional",G6="Sí"),0.025*O6*Q6*S6,IF(AND(F6="Publicación o proceeding nacional",G6="No"),0.0125*O6*Q6*S6,0)))))</f>
        <v>0</v>
      </c>
      <c r="X6" s="13"/>
      <c r="Y6" s="13"/>
      <c r="Z6" s="13"/>
      <c r="AA6" s="13"/>
      <c r="AB6" s="13"/>
      <c r="AC6" s="13"/>
      <c r="AD6" s="13"/>
      <c r="AE6" s="13"/>
      <c r="AF6" s="13"/>
      <c r="AG6" s="13"/>
      <c r="AH6" s="13"/>
      <c r="AI6" s="13"/>
      <c r="AJ6" s="13"/>
      <c r="AK6" s="13"/>
      <c r="AL6" s="13"/>
    </row>
    <row r="7" spans="1:38" x14ac:dyDescent="0.35">
      <c r="A7" s="107" t="s">
        <v>352</v>
      </c>
      <c r="B7" s="128"/>
      <c r="C7" s="13"/>
      <c r="D7" s="13"/>
      <c r="E7" s="13"/>
      <c r="F7" s="13"/>
      <c r="G7" s="13"/>
      <c r="H7" s="54">
        <f t="shared" ref="H7:H37" si="3">0.05*E7</f>
        <v>0</v>
      </c>
      <c r="I7" s="13"/>
      <c r="J7" s="13"/>
      <c r="K7" s="8" t="str">
        <f t="shared" si="0"/>
        <v>N/A</v>
      </c>
      <c r="L7" s="55" t="str">
        <f t="shared" si="1"/>
        <v>N/A</v>
      </c>
      <c r="M7" s="55">
        <f t="shared" si="2"/>
        <v>0</v>
      </c>
      <c r="N7" s="13"/>
      <c r="O7" s="55">
        <f t="shared" ref="O7:O86" si="4">IF(AND(N7&lt;=5,N7&gt;0),1,IF(AND(N7&gt;5,N7&lt;=7),0.9,IF(AND(N7&gt;=8,N7&lt;=10),0.8,IF(AND(N7&gt;=11,N7&lt;=15),0.7,IF(AND(N7&gt;=16,N7&lt;=24),0.6,IF(N7&gt;=25,0.5,))))))</f>
        <v>0</v>
      </c>
      <c r="P7" s="13"/>
      <c r="Q7" s="54">
        <f t="shared" ref="Q7:Q70" si="5">IF(P7="Sí",1.5,1)</f>
        <v>1</v>
      </c>
      <c r="R7" s="13"/>
      <c r="S7" s="54">
        <f t="shared" ref="S7:S70" si="6">IF(R7="ÁREA",1,IF(R7="AFÍN",0.8,IF(R7="CAMPO DE LA BIOLOGÍA",0.5,IF(R7="CIENCIAS BÁSICAS Y DE LA SALUD",0.3,IF(R7="OTROS",0.2,)))))</f>
        <v>0</v>
      </c>
      <c r="T7" s="59">
        <f t="shared" ref="T7:T70" si="7">IF(F7="Artículos JCR",(M7+H7)*O7*Q7*S7,IF(AND(F7="Publicación no JCR internacional o proceeding ",G7="Sí"),0.05*O7*Q7*S7,IF(AND(F7="Publicación no JCR internacional o proceeding ",G7="No"),0.025*O7*Q7*S7,IF(AND(F7="Publicación o proceeding nacional",G7="Sí"),0.025*O7*Q7*S7,IF(AND(F7="Publicación o proceeding nacional",G7="No"),0.0125*O7*Q7*S7,0)))))</f>
        <v>0</v>
      </c>
      <c r="X7" s="13"/>
      <c r="Y7" s="13"/>
      <c r="Z7" s="13"/>
      <c r="AA7" s="13"/>
      <c r="AB7" s="13"/>
      <c r="AC7" s="13"/>
      <c r="AD7" s="13"/>
      <c r="AE7" s="13"/>
      <c r="AF7" s="13"/>
      <c r="AG7" s="13"/>
      <c r="AH7" s="13"/>
      <c r="AI7" s="13"/>
      <c r="AJ7" s="13"/>
      <c r="AK7" s="13"/>
      <c r="AL7" s="13"/>
    </row>
    <row r="8" spans="1:38" x14ac:dyDescent="0.35">
      <c r="A8" s="107" t="s">
        <v>352</v>
      </c>
      <c r="B8" s="128"/>
      <c r="C8" s="13"/>
      <c r="D8" s="13"/>
      <c r="E8" s="13"/>
      <c r="F8" s="13"/>
      <c r="G8" s="13"/>
      <c r="H8" s="54">
        <f t="shared" si="3"/>
        <v>0</v>
      </c>
      <c r="I8" s="13"/>
      <c r="J8" s="13"/>
      <c r="K8" s="8" t="str">
        <f t="shared" si="0"/>
        <v>N/A</v>
      </c>
      <c r="L8" s="55" t="str">
        <f t="shared" si="1"/>
        <v>N/A</v>
      </c>
      <c r="M8" s="55">
        <f t="shared" si="2"/>
        <v>0</v>
      </c>
      <c r="N8" s="13"/>
      <c r="O8" s="55">
        <f t="shared" si="4"/>
        <v>0</v>
      </c>
      <c r="P8" s="13"/>
      <c r="Q8" s="54">
        <f t="shared" si="5"/>
        <v>1</v>
      </c>
      <c r="R8" s="13"/>
      <c r="S8" s="54">
        <f t="shared" si="6"/>
        <v>0</v>
      </c>
      <c r="T8" s="59">
        <f t="shared" si="7"/>
        <v>0</v>
      </c>
      <c r="X8" s="13"/>
      <c r="Y8" s="13"/>
      <c r="Z8" s="13"/>
      <c r="AA8" s="13"/>
      <c r="AB8" s="13"/>
      <c r="AC8" s="13"/>
      <c r="AD8" s="13"/>
      <c r="AE8" s="13"/>
      <c r="AF8" s="13"/>
      <c r="AG8" s="13"/>
      <c r="AH8" s="13"/>
      <c r="AI8" s="13"/>
      <c r="AJ8" s="13"/>
      <c r="AK8" s="13"/>
      <c r="AL8" s="13"/>
    </row>
    <row r="9" spans="1:38" x14ac:dyDescent="0.35">
      <c r="A9" s="107" t="s">
        <v>352</v>
      </c>
      <c r="B9" s="128"/>
      <c r="C9" s="13"/>
      <c r="D9" s="13"/>
      <c r="E9" s="13"/>
      <c r="F9" s="13"/>
      <c r="G9" s="13"/>
      <c r="H9" s="54">
        <f t="shared" si="3"/>
        <v>0</v>
      </c>
      <c r="I9" s="13"/>
      <c r="J9" s="13"/>
      <c r="K9" s="8" t="str">
        <f t="shared" si="0"/>
        <v>N/A</v>
      </c>
      <c r="L9" s="55" t="str">
        <f t="shared" si="1"/>
        <v>N/A</v>
      </c>
      <c r="M9" s="55">
        <f t="shared" si="2"/>
        <v>0</v>
      </c>
      <c r="N9" s="13"/>
      <c r="O9" s="55">
        <f t="shared" si="4"/>
        <v>0</v>
      </c>
      <c r="P9" s="13"/>
      <c r="Q9" s="54">
        <f t="shared" si="5"/>
        <v>1</v>
      </c>
      <c r="R9" s="13"/>
      <c r="S9" s="54">
        <f t="shared" si="6"/>
        <v>0</v>
      </c>
      <c r="T9" s="59">
        <f t="shared" si="7"/>
        <v>0</v>
      </c>
      <c r="V9" s="13"/>
      <c r="X9" s="13"/>
      <c r="Y9" s="13"/>
      <c r="Z9" s="13"/>
      <c r="AA9" s="13"/>
      <c r="AB9" s="13"/>
      <c r="AC9" s="13"/>
      <c r="AD9" s="13"/>
      <c r="AE9" s="13"/>
      <c r="AF9" s="13"/>
      <c r="AG9" s="13"/>
      <c r="AH9" s="13"/>
      <c r="AI9" s="13"/>
      <c r="AJ9" s="13"/>
      <c r="AK9" s="13"/>
      <c r="AL9" s="13"/>
    </row>
    <row r="10" spans="1:38" x14ac:dyDescent="0.35">
      <c r="A10" s="107" t="s">
        <v>352</v>
      </c>
      <c r="B10" s="128"/>
      <c r="C10" s="13"/>
      <c r="D10" s="13"/>
      <c r="E10" s="13"/>
      <c r="F10" s="13"/>
      <c r="G10" s="13"/>
      <c r="H10" s="54">
        <f t="shared" si="3"/>
        <v>0</v>
      </c>
      <c r="I10" s="13"/>
      <c r="J10" s="13"/>
      <c r="K10" s="8" t="str">
        <f t="shared" si="0"/>
        <v>N/A</v>
      </c>
      <c r="L10" s="55" t="str">
        <f t="shared" si="1"/>
        <v>N/A</v>
      </c>
      <c r="M10" s="55">
        <f t="shared" si="2"/>
        <v>0</v>
      </c>
      <c r="N10" s="13"/>
      <c r="O10" s="55">
        <f t="shared" si="4"/>
        <v>0</v>
      </c>
      <c r="P10" s="13"/>
      <c r="Q10" s="54">
        <f t="shared" si="5"/>
        <v>1</v>
      </c>
      <c r="R10" s="13"/>
      <c r="S10" s="54">
        <f t="shared" si="6"/>
        <v>0</v>
      </c>
      <c r="T10" s="59">
        <f t="shared" si="7"/>
        <v>0</v>
      </c>
      <c r="V10" s="13"/>
      <c r="X10" s="13"/>
      <c r="Y10" s="13"/>
      <c r="Z10" s="13"/>
      <c r="AA10" s="13"/>
      <c r="AB10" s="13"/>
      <c r="AC10" s="13"/>
      <c r="AD10" s="13"/>
      <c r="AE10" s="13"/>
      <c r="AF10" s="13"/>
      <c r="AG10" s="13"/>
      <c r="AH10" s="13"/>
      <c r="AI10" s="13"/>
      <c r="AJ10" s="13"/>
      <c r="AK10" s="13"/>
      <c r="AL10" s="13"/>
    </row>
    <row r="11" spans="1:38" x14ac:dyDescent="0.35">
      <c r="A11" s="107" t="s">
        <v>352</v>
      </c>
      <c r="B11" s="128"/>
      <c r="C11" s="13"/>
      <c r="D11" s="13"/>
      <c r="E11" s="13"/>
      <c r="F11" s="13"/>
      <c r="G11" s="13"/>
      <c r="H11" s="54">
        <f t="shared" si="3"/>
        <v>0</v>
      </c>
      <c r="I11" s="13"/>
      <c r="J11" s="13"/>
      <c r="K11" s="8" t="str">
        <f t="shared" si="0"/>
        <v>N/A</v>
      </c>
      <c r="L11" s="55" t="str">
        <f t="shared" si="1"/>
        <v>N/A</v>
      </c>
      <c r="M11" s="55">
        <f t="shared" si="2"/>
        <v>0</v>
      </c>
      <c r="N11" s="13"/>
      <c r="O11" s="55">
        <f t="shared" si="4"/>
        <v>0</v>
      </c>
      <c r="P11" s="13"/>
      <c r="Q11" s="54">
        <f t="shared" si="5"/>
        <v>1</v>
      </c>
      <c r="R11" s="13"/>
      <c r="S11" s="54">
        <f t="shared" si="6"/>
        <v>0</v>
      </c>
      <c r="T11" s="59">
        <f t="shared" si="7"/>
        <v>0</v>
      </c>
      <c r="V11" s="13"/>
      <c r="X11" s="13"/>
      <c r="Y11" s="13"/>
      <c r="Z11" s="13"/>
      <c r="AA11" s="13"/>
      <c r="AB11" s="13"/>
      <c r="AC11" s="13"/>
      <c r="AD11" s="13"/>
      <c r="AE11" s="13"/>
      <c r="AF11" s="13"/>
      <c r="AG11" s="13"/>
      <c r="AH11" s="13"/>
      <c r="AI11" s="13"/>
      <c r="AJ11" s="13"/>
      <c r="AK11" s="13"/>
      <c r="AL11" s="13"/>
    </row>
    <row r="12" spans="1:38" x14ac:dyDescent="0.35">
      <c r="A12" s="107" t="s">
        <v>352</v>
      </c>
      <c r="B12" s="128"/>
      <c r="C12" s="13"/>
      <c r="D12" s="13"/>
      <c r="E12" s="13"/>
      <c r="F12" s="13"/>
      <c r="G12" s="13"/>
      <c r="H12" s="54">
        <f t="shared" si="3"/>
        <v>0</v>
      </c>
      <c r="I12" s="13"/>
      <c r="J12" s="13"/>
      <c r="K12" s="8" t="str">
        <f t="shared" si="0"/>
        <v>N/A</v>
      </c>
      <c r="L12" s="55" t="str">
        <f t="shared" si="1"/>
        <v>N/A</v>
      </c>
      <c r="M12" s="55">
        <f t="shared" si="2"/>
        <v>0</v>
      </c>
      <c r="N12" s="13"/>
      <c r="O12" s="55">
        <f t="shared" si="4"/>
        <v>0</v>
      </c>
      <c r="P12" s="13"/>
      <c r="Q12" s="54">
        <f t="shared" si="5"/>
        <v>1</v>
      </c>
      <c r="R12" s="13"/>
      <c r="S12" s="54">
        <f t="shared" si="6"/>
        <v>0</v>
      </c>
      <c r="T12" s="59">
        <f t="shared" si="7"/>
        <v>0</v>
      </c>
      <c r="X12" s="13"/>
      <c r="Y12" s="13"/>
      <c r="Z12" s="13"/>
      <c r="AA12" s="13"/>
      <c r="AB12" s="13"/>
      <c r="AC12" s="13"/>
      <c r="AD12" s="13"/>
      <c r="AE12" s="13"/>
      <c r="AF12" s="13"/>
      <c r="AG12" s="13"/>
      <c r="AH12" s="13"/>
      <c r="AI12" s="13"/>
      <c r="AJ12" s="13"/>
      <c r="AK12" s="13"/>
      <c r="AL12" s="13"/>
    </row>
    <row r="13" spans="1:38" x14ac:dyDescent="0.35">
      <c r="A13" s="107" t="s">
        <v>352</v>
      </c>
      <c r="B13" s="128"/>
      <c r="C13" s="13"/>
      <c r="D13" s="13"/>
      <c r="E13" s="13"/>
      <c r="F13" s="13"/>
      <c r="G13" s="13"/>
      <c r="H13" s="54">
        <f t="shared" si="3"/>
        <v>0</v>
      </c>
      <c r="I13" s="13"/>
      <c r="J13" s="13"/>
      <c r="K13" s="8" t="str">
        <f t="shared" si="0"/>
        <v>N/A</v>
      </c>
      <c r="L13" s="55" t="str">
        <f t="shared" si="1"/>
        <v>N/A</v>
      </c>
      <c r="M13" s="55">
        <f t="shared" si="2"/>
        <v>0</v>
      </c>
      <c r="N13" s="13"/>
      <c r="O13" s="55">
        <f t="shared" si="4"/>
        <v>0</v>
      </c>
      <c r="P13" s="13"/>
      <c r="Q13" s="54">
        <f t="shared" si="5"/>
        <v>1</v>
      </c>
      <c r="R13" s="13"/>
      <c r="S13" s="54">
        <f t="shared" si="6"/>
        <v>0</v>
      </c>
      <c r="T13" s="59">
        <f t="shared" si="7"/>
        <v>0</v>
      </c>
      <c r="X13" s="13"/>
      <c r="Y13" s="13"/>
      <c r="Z13" s="13"/>
      <c r="AA13" s="13"/>
      <c r="AB13" s="13"/>
      <c r="AC13" s="13"/>
      <c r="AD13" s="13"/>
      <c r="AE13" s="13"/>
      <c r="AF13" s="13"/>
      <c r="AG13" s="13"/>
      <c r="AH13" s="13"/>
      <c r="AI13" s="13"/>
      <c r="AJ13" s="13"/>
      <c r="AK13" s="13"/>
      <c r="AL13" s="13"/>
    </row>
    <row r="14" spans="1:38" x14ac:dyDescent="0.35">
      <c r="A14" s="107" t="s">
        <v>352</v>
      </c>
      <c r="B14" s="128"/>
      <c r="C14" s="13"/>
      <c r="D14" s="13"/>
      <c r="E14" s="13"/>
      <c r="F14" s="13"/>
      <c r="G14" s="13"/>
      <c r="H14" s="54">
        <f t="shared" si="3"/>
        <v>0</v>
      </c>
      <c r="I14" s="13"/>
      <c r="J14" s="13"/>
      <c r="K14" s="8" t="str">
        <f t="shared" si="0"/>
        <v>N/A</v>
      </c>
      <c r="L14" s="55" t="str">
        <f t="shared" si="1"/>
        <v>N/A</v>
      </c>
      <c r="M14" s="55">
        <f t="shared" si="2"/>
        <v>0</v>
      </c>
      <c r="N14" s="13"/>
      <c r="O14" s="55">
        <f t="shared" si="4"/>
        <v>0</v>
      </c>
      <c r="P14" s="13"/>
      <c r="Q14" s="54">
        <f t="shared" si="5"/>
        <v>1</v>
      </c>
      <c r="R14" s="13"/>
      <c r="S14" s="54">
        <f t="shared" si="6"/>
        <v>0</v>
      </c>
      <c r="T14" s="59">
        <f t="shared" si="7"/>
        <v>0</v>
      </c>
      <c r="X14" s="13"/>
      <c r="Y14" s="13"/>
      <c r="Z14" s="13"/>
      <c r="AA14" s="13"/>
      <c r="AB14" s="13"/>
      <c r="AC14" s="13"/>
      <c r="AD14" s="13"/>
      <c r="AE14" s="13"/>
      <c r="AF14" s="13"/>
      <c r="AG14" s="13"/>
      <c r="AH14" s="13"/>
      <c r="AI14" s="13"/>
      <c r="AJ14" s="13"/>
      <c r="AK14" s="13"/>
      <c r="AL14" s="13"/>
    </row>
    <row r="15" spans="1:38" x14ac:dyDescent="0.35">
      <c r="A15" s="107" t="s">
        <v>352</v>
      </c>
      <c r="B15" s="128"/>
      <c r="C15" s="13"/>
      <c r="D15" s="13"/>
      <c r="E15" s="13"/>
      <c r="F15" s="13"/>
      <c r="G15" s="13"/>
      <c r="H15" s="54">
        <f t="shared" si="3"/>
        <v>0</v>
      </c>
      <c r="I15" s="13"/>
      <c r="J15" s="13"/>
      <c r="K15" s="8" t="str">
        <f t="shared" si="0"/>
        <v>N/A</v>
      </c>
      <c r="L15" s="55" t="str">
        <f t="shared" si="1"/>
        <v>N/A</v>
      </c>
      <c r="M15" s="55">
        <f t="shared" si="2"/>
        <v>0</v>
      </c>
      <c r="N15" s="13"/>
      <c r="O15" s="55">
        <f t="shared" si="4"/>
        <v>0</v>
      </c>
      <c r="P15" s="13"/>
      <c r="Q15" s="54">
        <f t="shared" si="5"/>
        <v>1</v>
      </c>
      <c r="R15" s="13"/>
      <c r="S15" s="54">
        <f t="shared" si="6"/>
        <v>0</v>
      </c>
      <c r="T15" s="59">
        <f t="shared" si="7"/>
        <v>0</v>
      </c>
      <c r="X15" s="13"/>
      <c r="Y15" s="13"/>
      <c r="Z15" s="13"/>
      <c r="AA15" s="13"/>
      <c r="AB15" s="13"/>
      <c r="AC15" s="13"/>
      <c r="AD15" s="13"/>
      <c r="AE15" s="13"/>
      <c r="AF15" s="13"/>
      <c r="AG15" s="13"/>
      <c r="AH15" s="13"/>
      <c r="AI15" s="13"/>
      <c r="AJ15" s="13"/>
      <c r="AK15" s="13"/>
      <c r="AL15" s="13"/>
    </row>
    <row r="16" spans="1:38" x14ac:dyDescent="0.35">
      <c r="A16" s="107" t="s">
        <v>352</v>
      </c>
      <c r="B16" s="128"/>
      <c r="C16" s="13"/>
      <c r="D16" s="13"/>
      <c r="E16" s="13"/>
      <c r="F16" s="13"/>
      <c r="G16" s="13"/>
      <c r="H16" s="54">
        <f t="shared" si="3"/>
        <v>0</v>
      </c>
      <c r="I16" s="13"/>
      <c r="J16" s="13"/>
      <c r="K16" s="8" t="str">
        <f t="shared" si="0"/>
        <v>N/A</v>
      </c>
      <c r="L16" s="55" t="str">
        <f t="shared" si="1"/>
        <v>N/A</v>
      </c>
      <c r="M16" s="55">
        <f t="shared" si="2"/>
        <v>0</v>
      </c>
      <c r="N16" s="13"/>
      <c r="O16" s="55">
        <f t="shared" si="4"/>
        <v>0</v>
      </c>
      <c r="P16" s="13"/>
      <c r="Q16" s="54">
        <f t="shared" si="5"/>
        <v>1</v>
      </c>
      <c r="R16" s="13"/>
      <c r="S16" s="54">
        <f t="shared" si="6"/>
        <v>0</v>
      </c>
      <c r="T16" s="59">
        <f t="shared" si="7"/>
        <v>0</v>
      </c>
      <c r="X16" s="13"/>
      <c r="Y16" s="13"/>
      <c r="Z16" s="13"/>
      <c r="AA16" s="13"/>
      <c r="AB16" s="13"/>
      <c r="AC16" s="13"/>
      <c r="AD16" s="13"/>
      <c r="AE16" s="13"/>
      <c r="AF16" s="13"/>
      <c r="AG16" s="13"/>
      <c r="AH16" s="13"/>
      <c r="AI16" s="13"/>
      <c r="AJ16" s="13"/>
      <c r="AK16" s="13"/>
      <c r="AL16" s="13"/>
    </row>
    <row r="17" spans="1:38" x14ac:dyDescent="0.35">
      <c r="A17" s="107" t="s">
        <v>352</v>
      </c>
      <c r="B17" s="128"/>
      <c r="C17" s="13"/>
      <c r="D17" s="13"/>
      <c r="E17" s="13"/>
      <c r="F17" s="13"/>
      <c r="G17" s="13"/>
      <c r="H17" s="54">
        <f t="shared" si="3"/>
        <v>0</v>
      </c>
      <c r="I17" s="13"/>
      <c r="J17" s="13"/>
      <c r="K17" s="8" t="str">
        <f t="shared" si="0"/>
        <v>N/A</v>
      </c>
      <c r="L17" s="55" t="str">
        <f t="shared" si="1"/>
        <v>N/A</v>
      </c>
      <c r="M17" s="55">
        <f t="shared" si="2"/>
        <v>0</v>
      </c>
      <c r="N17" s="13"/>
      <c r="O17" s="55">
        <f t="shared" si="4"/>
        <v>0</v>
      </c>
      <c r="P17" s="13"/>
      <c r="Q17" s="54">
        <f t="shared" si="5"/>
        <v>1</v>
      </c>
      <c r="R17" s="13"/>
      <c r="S17" s="54">
        <f t="shared" si="6"/>
        <v>0</v>
      </c>
      <c r="T17" s="59">
        <f t="shared" si="7"/>
        <v>0</v>
      </c>
      <c r="X17" s="13"/>
      <c r="Y17" s="13"/>
      <c r="Z17" s="13"/>
      <c r="AA17" s="13"/>
      <c r="AB17" s="13"/>
      <c r="AC17" s="13"/>
      <c r="AD17" s="13"/>
      <c r="AE17" s="13"/>
      <c r="AF17" s="13"/>
      <c r="AG17" s="13"/>
      <c r="AH17" s="13"/>
      <c r="AI17" s="13"/>
      <c r="AJ17" s="13"/>
      <c r="AK17" s="13"/>
      <c r="AL17" s="13"/>
    </row>
    <row r="18" spans="1:38" x14ac:dyDescent="0.35">
      <c r="A18" s="107" t="s">
        <v>352</v>
      </c>
      <c r="B18" s="128"/>
      <c r="C18" s="13"/>
      <c r="D18" s="13"/>
      <c r="E18" s="13"/>
      <c r="F18" s="13"/>
      <c r="G18" s="13"/>
      <c r="H18" s="54">
        <f t="shared" si="3"/>
        <v>0</v>
      </c>
      <c r="I18" s="13"/>
      <c r="J18" s="13"/>
      <c r="K18" s="8" t="str">
        <f t="shared" si="0"/>
        <v>N/A</v>
      </c>
      <c r="L18" s="55" t="str">
        <f t="shared" si="1"/>
        <v>N/A</v>
      </c>
      <c r="M18" s="55">
        <f t="shared" si="2"/>
        <v>0</v>
      </c>
      <c r="N18" s="13"/>
      <c r="O18" s="55">
        <f t="shared" si="4"/>
        <v>0</v>
      </c>
      <c r="P18" s="13"/>
      <c r="Q18" s="54">
        <f t="shared" si="5"/>
        <v>1</v>
      </c>
      <c r="R18" s="13"/>
      <c r="S18" s="54">
        <f t="shared" si="6"/>
        <v>0</v>
      </c>
      <c r="T18" s="59">
        <f t="shared" si="7"/>
        <v>0</v>
      </c>
      <c r="X18" s="13"/>
      <c r="Y18" s="13"/>
      <c r="Z18" s="13"/>
      <c r="AA18" s="13"/>
      <c r="AB18" s="13"/>
      <c r="AC18" s="13"/>
      <c r="AD18" s="13"/>
      <c r="AE18" s="13"/>
      <c r="AF18" s="13"/>
      <c r="AG18" s="13"/>
      <c r="AH18" s="13"/>
      <c r="AI18" s="13"/>
      <c r="AJ18" s="13"/>
      <c r="AK18" s="13"/>
      <c r="AL18" s="13"/>
    </row>
    <row r="19" spans="1:38" x14ac:dyDescent="0.35">
      <c r="A19" s="107" t="s">
        <v>352</v>
      </c>
      <c r="B19" s="128"/>
      <c r="C19" s="13"/>
      <c r="D19" s="13"/>
      <c r="E19" s="13"/>
      <c r="F19" s="13"/>
      <c r="G19" s="13"/>
      <c r="H19" s="54">
        <f t="shared" si="3"/>
        <v>0</v>
      </c>
      <c r="I19" s="13"/>
      <c r="J19" s="13"/>
      <c r="K19" s="8" t="str">
        <f t="shared" si="0"/>
        <v>N/A</v>
      </c>
      <c r="L19" s="55" t="str">
        <f t="shared" si="1"/>
        <v>N/A</v>
      </c>
      <c r="M19" s="55">
        <f t="shared" si="2"/>
        <v>0</v>
      </c>
      <c r="N19" s="13"/>
      <c r="O19" s="55">
        <f t="shared" si="4"/>
        <v>0</v>
      </c>
      <c r="P19" s="13"/>
      <c r="Q19" s="54">
        <f t="shared" si="5"/>
        <v>1</v>
      </c>
      <c r="R19" s="13"/>
      <c r="S19" s="54">
        <f t="shared" si="6"/>
        <v>0</v>
      </c>
      <c r="T19" s="59">
        <f t="shared" si="7"/>
        <v>0</v>
      </c>
      <c r="X19" s="13"/>
      <c r="Y19" s="13"/>
      <c r="Z19" s="13"/>
      <c r="AA19" s="13"/>
      <c r="AB19" s="13"/>
      <c r="AC19" s="13"/>
      <c r="AD19" s="13"/>
      <c r="AE19" s="13"/>
      <c r="AF19" s="13"/>
      <c r="AG19" s="13"/>
      <c r="AH19" s="13"/>
      <c r="AI19" s="13"/>
      <c r="AJ19" s="13"/>
      <c r="AK19" s="13"/>
      <c r="AL19" s="13"/>
    </row>
    <row r="20" spans="1:38" x14ac:dyDescent="0.35">
      <c r="A20" s="107" t="s">
        <v>352</v>
      </c>
      <c r="B20" s="128"/>
      <c r="C20" s="13"/>
      <c r="D20" s="13"/>
      <c r="E20" s="13"/>
      <c r="F20" s="13"/>
      <c r="G20" s="13"/>
      <c r="H20" s="54">
        <f t="shared" si="3"/>
        <v>0</v>
      </c>
      <c r="I20" s="13"/>
      <c r="J20" s="13"/>
      <c r="K20" s="8" t="str">
        <f t="shared" si="0"/>
        <v>N/A</v>
      </c>
      <c r="L20" s="55" t="str">
        <f t="shared" si="1"/>
        <v>N/A</v>
      </c>
      <c r="M20" s="55">
        <f t="shared" si="2"/>
        <v>0</v>
      </c>
      <c r="N20" s="13"/>
      <c r="O20" s="55">
        <f t="shared" si="4"/>
        <v>0</v>
      </c>
      <c r="P20" s="13"/>
      <c r="Q20" s="54">
        <f t="shared" si="5"/>
        <v>1</v>
      </c>
      <c r="R20" s="13"/>
      <c r="S20" s="54">
        <f t="shared" si="6"/>
        <v>0</v>
      </c>
      <c r="T20" s="59">
        <f t="shared" si="7"/>
        <v>0</v>
      </c>
      <c r="X20" s="13"/>
      <c r="Y20" s="13"/>
      <c r="Z20" s="13"/>
      <c r="AA20" s="13"/>
      <c r="AB20" s="13"/>
      <c r="AC20" s="13"/>
      <c r="AD20" s="13"/>
      <c r="AE20" s="13"/>
      <c r="AF20" s="13"/>
      <c r="AG20" s="13"/>
      <c r="AH20" s="13"/>
      <c r="AI20" s="13"/>
      <c r="AJ20" s="13"/>
      <c r="AK20" s="13"/>
      <c r="AL20" s="13"/>
    </row>
    <row r="21" spans="1:38" x14ac:dyDescent="0.35">
      <c r="A21" s="107" t="s">
        <v>352</v>
      </c>
      <c r="B21" s="128"/>
      <c r="C21" s="13"/>
      <c r="D21" s="13"/>
      <c r="E21" s="13"/>
      <c r="F21" s="13"/>
      <c r="G21" s="13"/>
      <c r="H21" s="54">
        <f t="shared" si="3"/>
        <v>0</v>
      </c>
      <c r="I21" s="13"/>
      <c r="J21" s="13"/>
      <c r="K21" s="8" t="str">
        <f t="shared" si="0"/>
        <v>N/A</v>
      </c>
      <c r="L21" s="55" t="str">
        <f t="shared" si="1"/>
        <v>N/A</v>
      </c>
      <c r="M21" s="55">
        <f t="shared" si="2"/>
        <v>0</v>
      </c>
      <c r="N21" s="13"/>
      <c r="O21" s="55">
        <f t="shared" si="4"/>
        <v>0</v>
      </c>
      <c r="P21" s="13"/>
      <c r="Q21" s="54">
        <f t="shared" si="5"/>
        <v>1</v>
      </c>
      <c r="R21" s="13"/>
      <c r="S21" s="54">
        <f t="shared" si="6"/>
        <v>0</v>
      </c>
      <c r="T21" s="59">
        <f t="shared" si="7"/>
        <v>0</v>
      </c>
      <c r="X21" s="13"/>
      <c r="Y21" s="13"/>
      <c r="Z21" s="13"/>
      <c r="AA21" s="13"/>
      <c r="AB21" s="13"/>
      <c r="AC21" s="13"/>
      <c r="AD21" s="13"/>
      <c r="AE21" s="13"/>
      <c r="AF21" s="13"/>
      <c r="AG21" s="13"/>
      <c r="AH21" s="13"/>
      <c r="AI21" s="13"/>
      <c r="AJ21" s="13"/>
      <c r="AK21" s="13"/>
      <c r="AL21" s="13"/>
    </row>
    <row r="22" spans="1:38" x14ac:dyDescent="0.35">
      <c r="A22" s="107" t="s">
        <v>352</v>
      </c>
      <c r="B22" s="128"/>
      <c r="C22" s="13"/>
      <c r="D22" s="13"/>
      <c r="E22" s="13"/>
      <c r="F22" s="13"/>
      <c r="G22" s="13"/>
      <c r="H22" s="54">
        <f t="shared" si="3"/>
        <v>0</v>
      </c>
      <c r="I22" s="13"/>
      <c r="J22" s="13"/>
      <c r="K22" s="8" t="str">
        <f t="shared" si="0"/>
        <v>N/A</v>
      </c>
      <c r="L22" s="55" t="str">
        <f t="shared" si="1"/>
        <v>N/A</v>
      </c>
      <c r="M22" s="55">
        <f t="shared" si="2"/>
        <v>0</v>
      </c>
      <c r="N22" s="13"/>
      <c r="O22" s="55">
        <f t="shared" si="4"/>
        <v>0</v>
      </c>
      <c r="P22" s="13"/>
      <c r="Q22" s="54">
        <f t="shared" si="5"/>
        <v>1</v>
      </c>
      <c r="R22" s="13"/>
      <c r="S22" s="54">
        <f t="shared" si="6"/>
        <v>0</v>
      </c>
      <c r="T22" s="59">
        <f t="shared" si="7"/>
        <v>0</v>
      </c>
      <c r="X22" s="13"/>
      <c r="Y22" s="13"/>
      <c r="Z22" s="13"/>
      <c r="AA22" s="13"/>
      <c r="AB22" s="13"/>
      <c r="AC22" s="13"/>
      <c r="AD22" s="13"/>
      <c r="AE22" s="13"/>
      <c r="AF22" s="13"/>
      <c r="AG22" s="13"/>
      <c r="AH22" s="13"/>
      <c r="AI22" s="13"/>
      <c r="AJ22" s="13"/>
      <c r="AK22" s="13"/>
      <c r="AL22" s="13"/>
    </row>
    <row r="23" spans="1:38" x14ac:dyDescent="0.35">
      <c r="A23" s="107" t="s">
        <v>352</v>
      </c>
      <c r="B23" s="128"/>
      <c r="C23" s="13"/>
      <c r="D23" s="13"/>
      <c r="E23" s="13"/>
      <c r="F23" s="13"/>
      <c r="G23" s="13"/>
      <c r="H23" s="54">
        <f t="shared" si="3"/>
        <v>0</v>
      </c>
      <c r="I23" s="13"/>
      <c r="J23" s="13"/>
      <c r="K23" s="8" t="str">
        <f t="shared" si="0"/>
        <v>N/A</v>
      </c>
      <c r="L23" s="55" t="str">
        <f t="shared" si="1"/>
        <v>N/A</v>
      </c>
      <c r="M23" s="55">
        <f t="shared" si="2"/>
        <v>0</v>
      </c>
      <c r="N23" s="13"/>
      <c r="O23" s="55">
        <f t="shared" si="4"/>
        <v>0</v>
      </c>
      <c r="P23" s="13"/>
      <c r="Q23" s="54">
        <f t="shared" si="5"/>
        <v>1</v>
      </c>
      <c r="R23" s="13"/>
      <c r="S23" s="54">
        <f t="shared" si="6"/>
        <v>0</v>
      </c>
      <c r="T23" s="59">
        <f t="shared" si="7"/>
        <v>0</v>
      </c>
      <c r="X23" s="13"/>
      <c r="Y23" s="13"/>
      <c r="Z23" s="13"/>
      <c r="AA23" s="13"/>
      <c r="AB23" s="13"/>
      <c r="AC23" s="13"/>
      <c r="AD23" s="13"/>
      <c r="AE23" s="13"/>
      <c r="AF23" s="13"/>
      <c r="AG23" s="13"/>
      <c r="AH23" s="13"/>
      <c r="AI23" s="13"/>
      <c r="AJ23" s="13"/>
      <c r="AK23" s="13"/>
      <c r="AL23" s="13"/>
    </row>
    <row r="24" spans="1:38" x14ac:dyDescent="0.35">
      <c r="A24" s="107" t="s">
        <v>352</v>
      </c>
      <c r="B24" s="128"/>
      <c r="C24" s="13"/>
      <c r="D24" s="13"/>
      <c r="E24" s="13"/>
      <c r="F24" s="13"/>
      <c r="G24" s="13"/>
      <c r="H24" s="54">
        <f t="shared" si="3"/>
        <v>0</v>
      </c>
      <c r="I24" s="13"/>
      <c r="J24" s="13"/>
      <c r="K24" s="8" t="str">
        <f t="shared" si="0"/>
        <v>N/A</v>
      </c>
      <c r="L24" s="55" t="str">
        <f t="shared" si="1"/>
        <v>N/A</v>
      </c>
      <c r="M24" s="55">
        <f t="shared" si="2"/>
        <v>0</v>
      </c>
      <c r="N24" s="13"/>
      <c r="O24" s="55">
        <f t="shared" si="4"/>
        <v>0</v>
      </c>
      <c r="P24" s="13"/>
      <c r="Q24" s="54">
        <f t="shared" si="5"/>
        <v>1</v>
      </c>
      <c r="R24" s="13"/>
      <c r="S24" s="54">
        <f t="shared" si="6"/>
        <v>0</v>
      </c>
      <c r="T24" s="59">
        <f t="shared" si="7"/>
        <v>0</v>
      </c>
      <c r="X24" s="13"/>
      <c r="Y24" s="13"/>
      <c r="Z24" s="13"/>
      <c r="AA24" s="13"/>
      <c r="AB24" s="13"/>
      <c r="AC24" s="13"/>
      <c r="AD24" s="13"/>
      <c r="AE24" s="13"/>
      <c r="AF24" s="13"/>
      <c r="AG24" s="13"/>
      <c r="AH24" s="13"/>
      <c r="AI24" s="13"/>
      <c r="AJ24" s="13"/>
      <c r="AK24" s="13"/>
      <c r="AL24" s="13"/>
    </row>
    <row r="25" spans="1:38" x14ac:dyDescent="0.35">
      <c r="A25" s="107" t="s">
        <v>352</v>
      </c>
      <c r="B25" s="128"/>
      <c r="C25" s="13"/>
      <c r="D25" s="13"/>
      <c r="E25" s="13"/>
      <c r="F25" s="13"/>
      <c r="G25" s="13"/>
      <c r="H25" s="54">
        <f t="shared" si="3"/>
        <v>0</v>
      </c>
      <c r="I25" s="13"/>
      <c r="J25" s="13"/>
      <c r="K25" s="8" t="str">
        <f t="shared" si="0"/>
        <v>N/A</v>
      </c>
      <c r="L25" s="55" t="str">
        <f t="shared" si="1"/>
        <v>N/A</v>
      </c>
      <c r="M25" s="55">
        <f t="shared" si="2"/>
        <v>0</v>
      </c>
      <c r="N25" s="13"/>
      <c r="O25" s="55">
        <f t="shared" si="4"/>
        <v>0</v>
      </c>
      <c r="P25" s="13"/>
      <c r="Q25" s="54">
        <f t="shared" si="5"/>
        <v>1</v>
      </c>
      <c r="R25" s="13"/>
      <c r="S25" s="54">
        <f t="shared" si="6"/>
        <v>0</v>
      </c>
      <c r="T25" s="59">
        <f t="shared" si="7"/>
        <v>0</v>
      </c>
      <c r="X25" s="13"/>
      <c r="Y25" s="13"/>
      <c r="Z25" s="13"/>
      <c r="AA25" s="13"/>
      <c r="AB25" s="13"/>
      <c r="AC25" s="13"/>
      <c r="AD25" s="13"/>
      <c r="AE25" s="13"/>
      <c r="AF25" s="13"/>
      <c r="AG25" s="13"/>
      <c r="AH25" s="13"/>
      <c r="AI25" s="13"/>
      <c r="AJ25" s="13"/>
      <c r="AK25" s="13"/>
      <c r="AL25" s="13"/>
    </row>
    <row r="26" spans="1:38" x14ac:dyDescent="0.35">
      <c r="A26" s="107" t="s">
        <v>352</v>
      </c>
      <c r="B26" s="128"/>
      <c r="C26" s="13"/>
      <c r="D26" s="13"/>
      <c r="E26" s="13"/>
      <c r="F26" s="13"/>
      <c r="G26" s="13"/>
      <c r="H26" s="54">
        <f t="shared" si="3"/>
        <v>0</v>
      </c>
      <c r="I26" s="13"/>
      <c r="J26" s="13"/>
      <c r="K26" s="8" t="str">
        <f t="shared" si="0"/>
        <v>N/A</v>
      </c>
      <c r="L26" s="55" t="str">
        <f t="shared" si="1"/>
        <v>N/A</v>
      </c>
      <c r="M26" s="55">
        <f t="shared" si="2"/>
        <v>0</v>
      </c>
      <c r="N26" s="13"/>
      <c r="O26" s="55">
        <f t="shared" si="4"/>
        <v>0</v>
      </c>
      <c r="P26" s="13"/>
      <c r="Q26" s="54">
        <f t="shared" si="5"/>
        <v>1</v>
      </c>
      <c r="R26" s="13"/>
      <c r="S26" s="54">
        <f t="shared" si="6"/>
        <v>0</v>
      </c>
      <c r="T26" s="59">
        <f t="shared" si="7"/>
        <v>0</v>
      </c>
      <c r="X26" s="13"/>
      <c r="Y26" s="13"/>
      <c r="Z26" s="13"/>
      <c r="AA26" s="13"/>
      <c r="AB26" s="13"/>
      <c r="AC26" s="13"/>
      <c r="AD26" s="13"/>
      <c r="AE26" s="13"/>
      <c r="AF26" s="13"/>
      <c r="AG26" s="13"/>
      <c r="AH26" s="13"/>
      <c r="AI26" s="13"/>
      <c r="AJ26" s="13"/>
      <c r="AK26" s="13"/>
      <c r="AL26" s="13"/>
    </row>
    <row r="27" spans="1:38" x14ac:dyDescent="0.35">
      <c r="A27" s="107" t="s">
        <v>352</v>
      </c>
      <c r="B27" s="128"/>
      <c r="C27" s="13"/>
      <c r="D27" s="13"/>
      <c r="E27" s="13"/>
      <c r="F27" s="13"/>
      <c r="G27" s="13"/>
      <c r="H27" s="54">
        <f t="shared" si="3"/>
        <v>0</v>
      </c>
      <c r="I27" s="13"/>
      <c r="J27" s="13"/>
      <c r="K27" s="8" t="str">
        <f t="shared" si="0"/>
        <v>N/A</v>
      </c>
      <c r="L27" s="55" t="str">
        <f t="shared" si="1"/>
        <v>N/A</v>
      </c>
      <c r="M27" s="55">
        <f t="shared" si="2"/>
        <v>0</v>
      </c>
      <c r="N27" s="13"/>
      <c r="O27" s="55">
        <f t="shared" si="4"/>
        <v>0</v>
      </c>
      <c r="P27" s="13"/>
      <c r="Q27" s="54">
        <f t="shared" si="5"/>
        <v>1</v>
      </c>
      <c r="R27" s="13"/>
      <c r="S27" s="54">
        <f t="shared" si="6"/>
        <v>0</v>
      </c>
      <c r="T27" s="59">
        <f t="shared" si="7"/>
        <v>0</v>
      </c>
      <c r="X27" s="13"/>
      <c r="Y27" s="13"/>
      <c r="Z27" s="13"/>
      <c r="AA27" s="13"/>
      <c r="AB27" s="13"/>
      <c r="AC27" s="13"/>
      <c r="AD27" s="13"/>
      <c r="AE27" s="13"/>
      <c r="AF27" s="13"/>
      <c r="AG27" s="13"/>
      <c r="AH27" s="13"/>
      <c r="AI27" s="13"/>
      <c r="AJ27" s="13"/>
      <c r="AK27" s="13"/>
      <c r="AL27" s="13"/>
    </row>
    <row r="28" spans="1:38" x14ac:dyDescent="0.35">
      <c r="A28" s="107" t="s">
        <v>352</v>
      </c>
      <c r="B28" s="128"/>
      <c r="C28" s="13"/>
      <c r="D28" s="13"/>
      <c r="E28" s="13"/>
      <c r="F28" s="13"/>
      <c r="G28" s="13"/>
      <c r="H28" s="54">
        <f t="shared" si="3"/>
        <v>0</v>
      </c>
      <c r="I28" s="13"/>
      <c r="J28" s="13"/>
      <c r="K28" s="8" t="str">
        <f t="shared" si="0"/>
        <v>N/A</v>
      </c>
      <c r="L28" s="55" t="str">
        <f t="shared" si="1"/>
        <v>N/A</v>
      </c>
      <c r="M28" s="55">
        <f t="shared" si="2"/>
        <v>0</v>
      </c>
      <c r="N28" s="13"/>
      <c r="O28" s="55">
        <f t="shared" si="4"/>
        <v>0</v>
      </c>
      <c r="P28" s="13"/>
      <c r="Q28" s="54">
        <f t="shared" si="5"/>
        <v>1</v>
      </c>
      <c r="R28" s="13"/>
      <c r="S28" s="54">
        <f t="shared" si="6"/>
        <v>0</v>
      </c>
      <c r="T28" s="59">
        <f t="shared" si="7"/>
        <v>0</v>
      </c>
      <c r="X28" s="13"/>
      <c r="Y28" s="13"/>
      <c r="Z28" s="13"/>
      <c r="AA28" s="13"/>
      <c r="AB28" s="13"/>
      <c r="AC28" s="13"/>
      <c r="AD28" s="13"/>
      <c r="AE28" s="13"/>
      <c r="AF28" s="13"/>
      <c r="AG28" s="13"/>
      <c r="AH28" s="13"/>
      <c r="AI28" s="13"/>
      <c r="AJ28" s="13"/>
      <c r="AK28" s="13"/>
      <c r="AL28" s="13"/>
    </row>
    <row r="29" spans="1:38" x14ac:dyDescent="0.35">
      <c r="A29" s="107" t="s">
        <v>352</v>
      </c>
      <c r="B29" s="128"/>
      <c r="C29" s="13"/>
      <c r="D29" s="13"/>
      <c r="E29" s="13"/>
      <c r="F29" s="13"/>
      <c r="G29" s="13"/>
      <c r="H29" s="54">
        <f t="shared" si="3"/>
        <v>0</v>
      </c>
      <c r="I29" s="13"/>
      <c r="J29" s="13"/>
      <c r="K29" s="8" t="str">
        <f t="shared" si="0"/>
        <v>N/A</v>
      </c>
      <c r="L29" s="55" t="str">
        <f t="shared" si="1"/>
        <v>N/A</v>
      </c>
      <c r="M29" s="55">
        <f t="shared" si="2"/>
        <v>0</v>
      </c>
      <c r="N29" s="13"/>
      <c r="O29" s="55">
        <f t="shared" si="4"/>
        <v>0</v>
      </c>
      <c r="P29" s="13"/>
      <c r="Q29" s="54">
        <f t="shared" si="5"/>
        <v>1</v>
      </c>
      <c r="R29" s="13"/>
      <c r="S29" s="54">
        <f t="shared" si="6"/>
        <v>0</v>
      </c>
      <c r="T29" s="59">
        <f t="shared" si="7"/>
        <v>0</v>
      </c>
      <c r="X29" s="13"/>
      <c r="Y29" s="13"/>
      <c r="Z29" s="13"/>
      <c r="AA29" s="13"/>
      <c r="AB29" s="13"/>
      <c r="AC29" s="13"/>
      <c r="AD29" s="13"/>
      <c r="AE29" s="13"/>
      <c r="AF29" s="13"/>
      <c r="AG29" s="13"/>
      <c r="AH29" s="13"/>
      <c r="AI29" s="13"/>
      <c r="AJ29" s="13"/>
      <c r="AK29" s="13"/>
      <c r="AL29" s="13"/>
    </row>
    <row r="30" spans="1:38" x14ac:dyDescent="0.35">
      <c r="A30" s="107" t="s">
        <v>352</v>
      </c>
      <c r="B30" s="128"/>
      <c r="C30" s="13"/>
      <c r="D30" s="13"/>
      <c r="E30" s="13"/>
      <c r="F30" s="13"/>
      <c r="G30" s="13"/>
      <c r="H30" s="54">
        <f t="shared" si="3"/>
        <v>0</v>
      </c>
      <c r="I30" s="13"/>
      <c r="J30" s="13"/>
      <c r="K30" s="8" t="str">
        <f t="shared" si="0"/>
        <v>N/A</v>
      </c>
      <c r="L30" s="55" t="str">
        <f t="shared" si="1"/>
        <v>N/A</v>
      </c>
      <c r="M30" s="55">
        <f t="shared" si="2"/>
        <v>0</v>
      </c>
      <c r="N30" s="13"/>
      <c r="O30" s="55">
        <f t="shared" si="4"/>
        <v>0</v>
      </c>
      <c r="P30" s="13"/>
      <c r="Q30" s="54">
        <f t="shared" si="5"/>
        <v>1</v>
      </c>
      <c r="R30" s="13"/>
      <c r="S30" s="54">
        <f t="shared" si="6"/>
        <v>0</v>
      </c>
      <c r="T30" s="59">
        <f t="shared" si="7"/>
        <v>0</v>
      </c>
      <c r="X30" s="13"/>
      <c r="Y30" s="13"/>
      <c r="Z30" s="13"/>
      <c r="AA30" s="13"/>
      <c r="AB30" s="13"/>
      <c r="AC30" s="13"/>
      <c r="AD30" s="13"/>
      <c r="AE30" s="13"/>
      <c r="AF30" s="13"/>
      <c r="AG30" s="13"/>
      <c r="AH30" s="13"/>
      <c r="AI30" s="13"/>
      <c r="AJ30" s="13"/>
      <c r="AK30" s="13"/>
      <c r="AL30" s="13"/>
    </row>
    <row r="31" spans="1:38" x14ac:dyDescent="0.35">
      <c r="A31" s="107" t="s">
        <v>352</v>
      </c>
      <c r="B31" s="128"/>
      <c r="C31" s="13"/>
      <c r="D31" s="13"/>
      <c r="E31" s="13"/>
      <c r="F31" s="13"/>
      <c r="G31" s="13"/>
      <c r="H31" s="54">
        <f t="shared" si="3"/>
        <v>0</v>
      </c>
      <c r="I31" s="13"/>
      <c r="J31" s="13"/>
      <c r="K31" s="8" t="str">
        <f t="shared" si="0"/>
        <v>N/A</v>
      </c>
      <c r="L31" s="55" t="str">
        <f t="shared" si="1"/>
        <v>N/A</v>
      </c>
      <c r="M31" s="55">
        <f t="shared" si="2"/>
        <v>0</v>
      </c>
      <c r="N31" s="13"/>
      <c r="O31" s="55">
        <f t="shared" si="4"/>
        <v>0</v>
      </c>
      <c r="P31" s="13"/>
      <c r="Q31" s="54">
        <f t="shared" si="5"/>
        <v>1</v>
      </c>
      <c r="R31" s="13"/>
      <c r="S31" s="54">
        <f t="shared" si="6"/>
        <v>0</v>
      </c>
      <c r="T31" s="59">
        <f t="shared" si="7"/>
        <v>0</v>
      </c>
      <c r="X31" s="13"/>
      <c r="Y31" s="13"/>
      <c r="Z31" s="13"/>
      <c r="AA31" s="13"/>
      <c r="AB31" s="13"/>
      <c r="AC31" s="13"/>
      <c r="AD31" s="13"/>
      <c r="AE31" s="13"/>
      <c r="AF31" s="13"/>
      <c r="AG31" s="13"/>
      <c r="AH31" s="13"/>
      <c r="AI31" s="13"/>
      <c r="AJ31" s="13"/>
      <c r="AK31" s="13"/>
      <c r="AL31" s="13"/>
    </row>
    <row r="32" spans="1:38" x14ac:dyDescent="0.35">
      <c r="A32" s="107" t="s">
        <v>352</v>
      </c>
      <c r="B32" s="128"/>
      <c r="C32" s="13"/>
      <c r="D32" s="13"/>
      <c r="E32" s="13"/>
      <c r="F32" s="13"/>
      <c r="G32" s="13"/>
      <c r="H32" s="54">
        <f t="shared" si="3"/>
        <v>0</v>
      </c>
      <c r="I32" s="13"/>
      <c r="J32" s="13"/>
      <c r="K32" s="8" t="str">
        <f t="shared" si="0"/>
        <v>N/A</v>
      </c>
      <c r="L32" s="55" t="str">
        <f t="shared" si="1"/>
        <v>N/A</v>
      </c>
      <c r="M32" s="55">
        <f t="shared" si="2"/>
        <v>0</v>
      </c>
      <c r="N32" s="13"/>
      <c r="O32" s="55">
        <f t="shared" si="4"/>
        <v>0</v>
      </c>
      <c r="P32" s="13"/>
      <c r="Q32" s="54">
        <f t="shared" si="5"/>
        <v>1</v>
      </c>
      <c r="R32" s="13"/>
      <c r="S32" s="54">
        <f t="shared" si="6"/>
        <v>0</v>
      </c>
      <c r="T32" s="59">
        <f t="shared" si="7"/>
        <v>0</v>
      </c>
      <c r="X32" s="13"/>
      <c r="Y32" s="13"/>
      <c r="Z32" s="13"/>
      <c r="AA32" s="13"/>
      <c r="AB32" s="13"/>
      <c r="AC32" s="13"/>
      <c r="AD32" s="13"/>
      <c r="AE32" s="13"/>
      <c r="AF32" s="13"/>
      <c r="AG32" s="13"/>
      <c r="AH32" s="13"/>
      <c r="AI32" s="13"/>
      <c r="AJ32" s="13"/>
      <c r="AK32" s="13"/>
      <c r="AL32" s="13"/>
    </row>
    <row r="33" spans="1:38" x14ac:dyDescent="0.35">
      <c r="A33" s="107" t="s">
        <v>352</v>
      </c>
      <c r="B33" s="128"/>
      <c r="C33" s="13"/>
      <c r="D33" s="13"/>
      <c r="E33" s="13"/>
      <c r="F33" s="13"/>
      <c r="G33" s="13"/>
      <c r="H33" s="54">
        <f t="shared" si="3"/>
        <v>0</v>
      </c>
      <c r="I33" s="13"/>
      <c r="J33" s="13"/>
      <c r="K33" s="8" t="str">
        <f t="shared" si="0"/>
        <v>N/A</v>
      </c>
      <c r="L33" s="55" t="str">
        <f t="shared" si="1"/>
        <v>N/A</v>
      </c>
      <c r="M33" s="55">
        <f t="shared" si="2"/>
        <v>0</v>
      </c>
      <c r="N33" s="13"/>
      <c r="O33" s="55">
        <f t="shared" si="4"/>
        <v>0</v>
      </c>
      <c r="P33" s="13"/>
      <c r="Q33" s="54">
        <f t="shared" si="5"/>
        <v>1</v>
      </c>
      <c r="R33" s="13"/>
      <c r="S33" s="54">
        <f t="shared" si="6"/>
        <v>0</v>
      </c>
      <c r="T33" s="59">
        <f t="shared" si="7"/>
        <v>0</v>
      </c>
      <c r="X33" s="13"/>
      <c r="Y33" s="13"/>
      <c r="Z33" s="13"/>
      <c r="AA33" s="13"/>
      <c r="AB33" s="13"/>
      <c r="AC33" s="13"/>
      <c r="AD33" s="13"/>
      <c r="AE33" s="13"/>
      <c r="AF33" s="13"/>
      <c r="AG33" s="13"/>
      <c r="AH33" s="13"/>
      <c r="AI33" s="13"/>
      <c r="AJ33" s="13"/>
      <c r="AK33" s="13"/>
      <c r="AL33" s="13"/>
    </row>
    <row r="34" spans="1:38" x14ac:dyDescent="0.35">
      <c r="A34" s="107" t="s">
        <v>352</v>
      </c>
      <c r="B34" s="128"/>
      <c r="C34" s="13"/>
      <c r="D34" s="13"/>
      <c r="E34" s="13"/>
      <c r="F34" s="13"/>
      <c r="G34" s="13"/>
      <c r="H34" s="54">
        <f t="shared" si="3"/>
        <v>0</v>
      </c>
      <c r="I34" s="13"/>
      <c r="J34" s="13"/>
      <c r="K34" s="8" t="str">
        <f t="shared" si="0"/>
        <v>N/A</v>
      </c>
      <c r="L34" s="55" t="str">
        <f t="shared" si="1"/>
        <v>N/A</v>
      </c>
      <c r="M34" s="55">
        <f t="shared" si="2"/>
        <v>0</v>
      </c>
      <c r="N34" s="13"/>
      <c r="O34" s="55">
        <f t="shared" si="4"/>
        <v>0</v>
      </c>
      <c r="P34" s="13"/>
      <c r="Q34" s="54">
        <f t="shared" si="5"/>
        <v>1</v>
      </c>
      <c r="R34" s="13"/>
      <c r="S34" s="54">
        <f t="shared" si="6"/>
        <v>0</v>
      </c>
      <c r="T34" s="59">
        <f t="shared" si="7"/>
        <v>0</v>
      </c>
      <c r="X34" s="13"/>
      <c r="Y34" s="13"/>
      <c r="Z34" s="13"/>
      <c r="AA34" s="13"/>
      <c r="AB34" s="13"/>
      <c r="AC34" s="13"/>
      <c r="AD34" s="13"/>
      <c r="AE34" s="13"/>
      <c r="AF34" s="13"/>
      <c r="AG34" s="13"/>
      <c r="AH34" s="13"/>
      <c r="AI34" s="13"/>
      <c r="AJ34" s="13"/>
      <c r="AK34" s="13"/>
      <c r="AL34" s="13"/>
    </row>
    <row r="35" spans="1:38" x14ac:dyDescent="0.35">
      <c r="A35" s="107" t="s">
        <v>352</v>
      </c>
      <c r="B35" s="128"/>
      <c r="C35" s="13"/>
      <c r="D35" s="13"/>
      <c r="E35" s="13"/>
      <c r="F35" s="13"/>
      <c r="G35" s="13"/>
      <c r="H35" s="54">
        <f t="shared" si="3"/>
        <v>0</v>
      </c>
      <c r="I35" s="13"/>
      <c r="J35" s="13"/>
      <c r="K35" s="8" t="str">
        <f t="shared" si="0"/>
        <v>N/A</v>
      </c>
      <c r="L35" s="55" t="str">
        <f t="shared" si="1"/>
        <v>N/A</v>
      </c>
      <c r="M35" s="55">
        <f t="shared" si="2"/>
        <v>0</v>
      </c>
      <c r="N35" s="13"/>
      <c r="O35" s="55">
        <f t="shared" si="4"/>
        <v>0</v>
      </c>
      <c r="P35" s="13"/>
      <c r="Q35" s="54">
        <f t="shared" si="5"/>
        <v>1</v>
      </c>
      <c r="R35" s="13"/>
      <c r="S35" s="54">
        <f t="shared" si="6"/>
        <v>0</v>
      </c>
      <c r="T35" s="59">
        <f t="shared" si="7"/>
        <v>0</v>
      </c>
      <c r="X35" s="13"/>
      <c r="Y35" s="13"/>
      <c r="Z35" s="13"/>
      <c r="AA35" s="13"/>
      <c r="AB35" s="13"/>
      <c r="AC35" s="13"/>
      <c r="AD35" s="13"/>
      <c r="AE35" s="13"/>
      <c r="AF35" s="13"/>
      <c r="AG35" s="13"/>
      <c r="AH35" s="13"/>
      <c r="AI35" s="13"/>
      <c r="AJ35" s="13"/>
      <c r="AK35" s="13"/>
      <c r="AL35" s="13"/>
    </row>
    <row r="36" spans="1:38" x14ac:dyDescent="0.35">
      <c r="A36" s="107" t="s">
        <v>352</v>
      </c>
      <c r="B36" s="128"/>
      <c r="C36" s="13"/>
      <c r="D36" s="13"/>
      <c r="E36" s="13"/>
      <c r="F36" s="13"/>
      <c r="G36" s="13"/>
      <c r="H36" s="54">
        <f t="shared" si="3"/>
        <v>0</v>
      </c>
      <c r="I36" s="13"/>
      <c r="J36" s="13"/>
      <c r="K36" s="8" t="str">
        <f t="shared" si="0"/>
        <v>N/A</v>
      </c>
      <c r="L36" s="55" t="str">
        <f t="shared" si="1"/>
        <v>N/A</v>
      </c>
      <c r="M36" s="55">
        <f t="shared" si="2"/>
        <v>0</v>
      </c>
      <c r="N36" s="13"/>
      <c r="O36" s="55">
        <f t="shared" si="4"/>
        <v>0</v>
      </c>
      <c r="P36" s="13"/>
      <c r="Q36" s="54">
        <f t="shared" si="5"/>
        <v>1</v>
      </c>
      <c r="R36" s="13"/>
      <c r="S36" s="54">
        <f t="shared" si="6"/>
        <v>0</v>
      </c>
      <c r="T36" s="59">
        <f t="shared" si="7"/>
        <v>0</v>
      </c>
      <c r="X36" s="13"/>
      <c r="Y36" s="13"/>
      <c r="Z36" s="13"/>
      <c r="AA36" s="13"/>
      <c r="AB36" s="13"/>
      <c r="AC36" s="13"/>
      <c r="AD36" s="13"/>
      <c r="AE36" s="13"/>
      <c r="AF36" s="13"/>
      <c r="AG36" s="13"/>
      <c r="AH36" s="13"/>
      <c r="AI36" s="13"/>
      <c r="AJ36" s="13"/>
      <c r="AK36" s="13"/>
      <c r="AL36" s="13"/>
    </row>
    <row r="37" spans="1:38" x14ac:dyDescent="0.35">
      <c r="A37" s="107" t="s">
        <v>352</v>
      </c>
      <c r="B37" s="128"/>
      <c r="C37" s="13"/>
      <c r="D37" s="13"/>
      <c r="E37" s="13"/>
      <c r="F37" s="13"/>
      <c r="G37" s="13"/>
      <c r="H37" s="54">
        <f t="shared" si="3"/>
        <v>0</v>
      </c>
      <c r="I37" s="13"/>
      <c r="J37" s="13"/>
      <c r="K37" s="8" t="str">
        <f t="shared" si="0"/>
        <v>N/A</v>
      </c>
      <c r="L37" s="55" t="str">
        <f t="shared" si="1"/>
        <v>N/A</v>
      </c>
      <c r="M37" s="55">
        <f t="shared" si="2"/>
        <v>0</v>
      </c>
      <c r="N37" s="13"/>
      <c r="O37" s="55">
        <f t="shared" si="4"/>
        <v>0</v>
      </c>
      <c r="P37" s="13"/>
      <c r="Q37" s="54">
        <f t="shared" si="5"/>
        <v>1</v>
      </c>
      <c r="R37" s="13"/>
      <c r="S37" s="54">
        <f t="shared" si="6"/>
        <v>0</v>
      </c>
      <c r="T37" s="59">
        <f t="shared" si="7"/>
        <v>0</v>
      </c>
      <c r="X37" s="13"/>
      <c r="Y37" s="13"/>
      <c r="Z37" s="13"/>
      <c r="AA37" s="13"/>
      <c r="AB37" s="13"/>
      <c r="AC37" s="13"/>
      <c r="AD37" s="13"/>
      <c r="AE37" s="13"/>
      <c r="AF37" s="13"/>
      <c r="AG37" s="13"/>
      <c r="AH37" s="13"/>
      <c r="AI37" s="13"/>
      <c r="AJ37" s="13"/>
      <c r="AK37" s="13"/>
      <c r="AL37" s="13"/>
    </row>
    <row r="38" spans="1:38" x14ac:dyDescent="0.35">
      <c r="A38" s="107" t="s">
        <v>352</v>
      </c>
      <c r="B38" s="128"/>
      <c r="C38" s="13"/>
      <c r="D38" s="13"/>
      <c r="E38" s="13"/>
      <c r="F38" s="13"/>
      <c r="G38" s="13"/>
      <c r="H38" s="54">
        <f t="shared" ref="H38:H69" si="8">0.05*E38</f>
        <v>0</v>
      </c>
      <c r="I38" s="13"/>
      <c r="J38" s="13"/>
      <c r="K38" s="8" t="str">
        <f t="shared" ref="K38:K69" si="9">IF(I38=0,"N/A",I38/J38)</f>
        <v>N/A</v>
      </c>
      <c r="L38" s="55" t="str">
        <f t="shared" ref="L38:L69" si="10">IF(K38="N/A","N/A",IF(K38&lt;=0.1,"D1",IF(AND(K38&gt;0.1,K38&lt;=0.25),"Q1",IF(AND(K38&gt;0.25,K38&lt;=0.5),"Q2",IF(AND(K38&gt;0.5,K38&lt;=0.75),"Q3",IF(K38&gt;0.75,"Q4",0))))))</f>
        <v>N/A</v>
      </c>
      <c r="M38" s="55">
        <f t="shared" ref="M38:M69" si="11">IF(K38="N/A",0,IF(L38="D1",0.75,IF(L38="Q1",0.5,IF(L38="Q2",0.4,IF(L38="Q3",0.25,IF(L38="Q4",0.15,0))))))</f>
        <v>0</v>
      </c>
      <c r="N38" s="13"/>
      <c r="O38" s="55">
        <f t="shared" si="4"/>
        <v>0</v>
      </c>
      <c r="P38" s="13"/>
      <c r="Q38" s="54">
        <f t="shared" si="5"/>
        <v>1</v>
      </c>
      <c r="R38" s="13"/>
      <c r="S38" s="54">
        <f t="shared" si="6"/>
        <v>0</v>
      </c>
      <c r="T38" s="59">
        <f t="shared" si="7"/>
        <v>0</v>
      </c>
      <c r="X38" s="13"/>
      <c r="Y38" s="13"/>
      <c r="Z38" s="13"/>
      <c r="AA38" s="13"/>
      <c r="AB38" s="13"/>
      <c r="AC38" s="13"/>
      <c r="AD38" s="13"/>
      <c r="AE38" s="13"/>
      <c r="AF38" s="13"/>
      <c r="AG38" s="13"/>
      <c r="AH38" s="13"/>
      <c r="AI38" s="13"/>
      <c r="AJ38" s="13"/>
      <c r="AK38" s="13"/>
      <c r="AL38" s="13"/>
    </row>
    <row r="39" spans="1:38" x14ac:dyDescent="0.35">
      <c r="A39" s="107" t="s">
        <v>352</v>
      </c>
      <c r="B39" s="128"/>
      <c r="C39" s="13"/>
      <c r="D39" s="13"/>
      <c r="E39" s="13"/>
      <c r="F39" s="13"/>
      <c r="G39" s="13"/>
      <c r="H39" s="54">
        <f t="shared" si="8"/>
        <v>0</v>
      </c>
      <c r="I39" s="13"/>
      <c r="J39" s="13"/>
      <c r="K39" s="8" t="str">
        <f t="shared" si="9"/>
        <v>N/A</v>
      </c>
      <c r="L39" s="55" t="str">
        <f t="shared" si="10"/>
        <v>N/A</v>
      </c>
      <c r="M39" s="55">
        <f t="shared" si="11"/>
        <v>0</v>
      </c>
      <c r="N39" s="13"/>
      <c r="O39" s="55">
        <f t="shared" si="4"/>
        <v>0</v>
      </c>
      <c r="P39" s="13"/>
      <c r="Q39" s="54">
        <f t="shared" si="5"/>
        <v>1</v>
      </c>
      <c r="R39" s="13"/>
      <c r="S39" s="54">
        <f t="shared" si="6"/>
        <v>0</v>
      </c>
      <c r="T39" s="59">
        <f t="shared" si="7"/>
        <v>0</v>
      </c>
      <c r="X39" s="13"/>
      <c r="Y39" s="13"/>
      <c r="Z39" s="13"/>
      <c r="AA39" s="13"/>
      <c r="AB39" s="13"/>
      <c r="AC39" s="13"/>
      <c r="AD39" s="13"/>
      <c r="AE39" s="13"/>
      <c r="AF39" s="13"/>
      <c r="AG39" s="13"/>
      <c r="AH39" s="13"/>
      <c r="AI39" s="13"/>
      <c r="AJ39" s="13"/>
      <c r="AK39" s="13"/>
      <c r="AL39" s="13"/>
    </row>
    <row r="40" spans="1:38" x14ac:dyDescent="0.35">
      <c r="A40" s="107" t="s">
        <v>352</v>
      </c>
      <c r="B40" s="128"/>
      <c r="C40" s="13"/>
      <c r="D40" s="13"/>
      <c r="E40" s="13"/>
      <c r="F40" s="13"/>
      <c r="G40" s="13"/>
      <c r="H40" s="54">
        <f t="shared" si="8"/>
        <v>0</v>
      </c>
      <c r="I40" s="13"/>
      <c r="J40" s="13"/>
      <c r="K40" s="8" t="str">
        <f t="shared" si="9"/>
        <v>N/A</v>
      </c>
      <c r="L40" s="55" t="str">
        <f t="shared" si="10"/>
        <v>N/A</v>
      </c>
      <c r="M40" s="55">
        <f t="shared" si="11"/>
        <v>0</v>
      </c>
      <c r="N40" s="13"/>
      <c r="O40" s="55">
        <f t="shared" si="4"/>
        <v>0</v>
      </c>
      <c r="P40" s="13"/>
      <c r="Q40" s="54">
        <f t="shared" si="5"/>
        <v>1</v>
      </c>
      <c r="R40" s="13"/>
      <c r="S40" s="54">
        <f t="shared" si="6"/>
        <v>0</v>
      </c>
      <c r="T40" s="59">
        <f t="shared" si="7"/>
        <v>0</v>
      </c>
      <c r="X40" s="13"/>
      <c r="Y40" s="13"/>
      <c r="Z40" s="13"/>
      <c r="AA40" s="13"/>
      <c r="AB40" s="13"/>
      <c r="AC40" s="13"/>
      <c r="AD40" s="13"/>
      <c r="AE40" s="13"/>
      <c r="AF40" s="13"/>
      <c r="AG40" s="13"/>
      <c r="AH40" s="13"/>
      <c r="AI40" s="13"/>
      <c r="AJ40" s="13"/>
      <c r="AK40" s="13"/>
      <c r="AL40" s="13"/>
    </row>
    <row r="41" spans="1:38" x14ac:dyDescent="0.35">
      <c r="A41" s="107" t="s">
        <v>352</v>
      </c>
      <c r="B41" s="128"/>
      <c r="C41" s="13"/>
      <c r="D41" s="13"/>
      <c r="E41" s="13"/>
      <c r="F41" s="13"/>
      <c r="G41" s="13"/>
      <c r="H41" s="54">
        <f t="shared" si="8"/>
        <v>0</v>
      </c>
      <c r="I41" s="13"/>
      <c r="J41" s="13"/>
      <c r="K41" s="8" t="str">
        <f t="shared" si="9"/>
        <v>N/A</v>
      </c>
      <c r="L41" s="55" t="str">
        <f t="shared" si="10"/>
        <v>N/A</v>
      </c>
      <c r="M41" s="55">
        <f t="shared" si="11"/>
        <v>0</v>
      </c>
      <c r="N41" s="13"/>
      <c r="O41" s="55">
        <f t="shared" si="4"/>
        <v>0</v>
      </c>
      <c r="P41" s="13"/>
      <c r="Q41" s="54">
        <f t="shared" si="5"/>
        <v>1</v>
      </c>
      <c r="R41" s="13"/>
      <c r="S41" s="54">
        <f t="shared" si="6"/>
        <v>0</v>
      </c>
      <c r="T41" s="59">
        <f t="shared" si="7"/>
        <v>0</v>
      </c>
      <c r="X41" s="13"/>
      <c r="Y41" s="13"/>
      <c r="Z41" s="13"/>
      <c r="AA41" s="13"/>
      <c r="AB41" s="13"/>
      <c r="AC41" s="13"/>
      <c r="AD41" s="13"/>
      <c r="AE41" s="13"/>
      <c r="AF41" s="13"/>
      <c r="AG41" s="13"/>
      <c r="AH41" s="13"/>
      <c r="AI41" s="13"/>
      <c r="AJ41" s="13"/>
      <c r="AK41" s="13"/>
      <c r="AL41" s="13"/>
    </row>
    <row r="42" spans="1:38" x14ac:dyDescent="0.35">
      <c r="A42" s="107" t="s">
        <v>352</v>
      </c>
      <c r="B42" s="128"/>
      <c r="C42" s="13"/>
      <c r="D42" s="13"/>
      <c r="E42" s="13"/>
      <c r="F42" s="13"/>
      <c r="G42" s="13"/>
      <c r="H42" s="54">
        <f t="shared" si="8"/>
        <v>0</v>
      </c>
      <c r="I42" s="13"/>
      <c r="J42" s="13"/>
      <c r="K42" s="8" t="str">
        <f t="shared" si="9"/>
        <v>N/A</v>
      </c>
      <c r="L42" s="55" t="str">
        <f t="shared" si="10"/>
        <v>N/A</v>
      </c>
      <c r="M42" s="55">
        <f t="shared" si="11"/>
        <v>0</v>
      </c>
      <c r="N42" s="13"/>
      <c r="O42" s="55">
        <f t="shared" si="4"/>
        <v>0</v>
      </c>
      <c r="P42" s="13"/>
      <c r="Q42" s="54">
        <f t="shared" si="5"/>
        <v>1</v>
      </c>
      <c r="R42" s="13"/>
      <c r="S42" s="54">
        <f t="shared" si="6"/>
        <v>0</v>
      </c>
      <c r="T42" s="59">
        <f t="shared" si="7"/>
        <v>0</v>
      </c>
      <c r="X42" s="13"/>
      <c r="Y42" s="13"/>
      <c r="Z42" s="13"/>
      <c r="AA42" s="13"/>
      <c r="AB42" s="13"/>
      <c r="AC42" s="13"/>
      <c r="AD42" s="13"/>
      <c r="AE42" s="13"/>
      <c r="AF42" s="13"/>
      <c r="AG42" s="13"/>
      <c r="AH42" s="13"/>
      <c r="AI42" s="13"/>
      <c r="AJ42" s="13"/>
      <c r="AK42" s="13"/>
      <c r="AL42" s="13"/>
    </row>
    <row r="43" spans="1:38" x14ac:dyDescent="0.35">
      <c r="A43" s="107" t="s">
        <v>352</v>
      </c>
      <c r="B43" s="128"/>
      <c r="C43" s="13"/>
      <c r="D43" s="13"/>
      <c r="E43" s="13"/>
      <c r="F43" s="13"/>
      <c r="G43" s="13"/>
      <c r="H43" s="54">
        <f t="shared" si="8"/>
        <v>0</v>
      </c>
      <c r="I43" s="13"/>
      <c r="J43" s="13"/>
      <c r="K43" s="8" t="str">
        <f t="shared" si="9"/>
        <v>N/A</v>
      </c>
      <c r="L43" s="55" t="str">
        <f t="shared" si="10"/>
        <v>N/A</v>
      </c>
      <c r="M43" s="55">
        <f t="shared" si="11"/>
        <v>0</v>
      </c>
      <c r="N43" s="13"/>
      <c r="O43" s="55">
        <f t="shared" si="4"/>
        <v>0</v>
      </c>
      <c r="P43" s="13"/>
      <c r="Q43" s="54">
        <f t="shared" si="5"/>
        <v>1</v>
      </c>
      <c r="R43" s="13"/>
      <c r="S43" s="54">
        <f t="shared" si="6"/>
        <v>0</v>
      </c>
      <c r="T43" s="59">
        <f t="shared" si="7"/>
        <v>0</v>
      </c>
      <c r="X43" s="13"/>
      <c r="Y43" s="13"/>
      <c r="Z43" s="13"/>
      <c r="AA43" s="13"/>
      <c r="AB43" s="13"/>
      <c r="AC43" s="13"/>
      <c r="AD43" s="13"/>
      <c r="AE43" s="13"/>
      <c r="AF43" s="13"/>
      <c r="AG43" s="13"/>
      <c r="AH43" s="13"/>
      <c r="AI43" s="13"/>
      <c r="AJ43" s="13"/>
      <c r="AK43" s="13"/>
      <c r="AL43" s="13"/>
    </row>
    <row r="44" spans="1:38" x14ac:dyDescent="0.35">
      <c r="A44" s="107" t="s">
        <v>352</v>
      </c>
      <c r="B44" s="128"/>
      <c r="C44" s="13"/>
      <c r="D44" s="13"/>
      <c r="E44" s="13"/>
      <c r="F44" s="13"/>
      <c r="G44" s="13"/>
      <c r="H44" s="54">
        <f t="shared" si="8"/>
        <v>0</v>
      </c>
      <c r="I44" s="13"/>
      <c r="J44" s="13"/>
      <c r="K44" s="8" t="str">
        <f t="shared" si="9"/>
        <v>N/A</v>
      </c>
      <c r="L44" s="55" t="str">
        <f t="shared" si="10"/>
        <v>N/A</v>
      </c>
      <c r="M44" s="55">
        <f t="shared" si="11"/>
        <v>0</v>
      </c>
      <c r="N44" s="13"/>
      <c r="O44" s="55">
        <f t="shared" si="4"/>
        <v>0</v>
      </c>
      <c r="P44" s="13"/>
      <c r="Q44" s="54">
        <f t="shared" si="5"/>
        <v>1</v>
      </c>
      <c r="R44" s="13"/>
      <c r="S44" s="54">
        <f t="shared" si="6"/>
        <v>0</v>
      </c>
      <c r="T44" s="59">
        <f t="shared" si="7"/>
        <v>0</v>
      </c>
      <c r="X44" s="13"/>
      <c r="Y44" s="13"/>
      <c r="Z44" s="13"/>
      <c r="AA44" s="13"/>
      <c r="AB44" s="13"/>
      <c r="AC44" s="13"/>
      <c r="AD44" s="13"/>
      <c r="AE44" s="13"/>
      <c r="AF44" s="13"/>
      <c r="AG44" s="13"/>
      <c r="AH44" s="13"/>
      <c r="AI44" s="13"/>
      <c r="AJ44" s="13"/>
      <c r="AK44" s="13"/>
      <c r="AL44" s="13"/>
    </row>
    <row r="45" spans="1:38" x14ac:dyDescent="0.35">
      <c r="A45" s="107" t="s">
        <v>352</v>
      </c>
      <c r="B45" s="128"/>
      <c r="C45" s="13"/>
      <c r="D45" s="13"/>
      <c r="E45" s="13"/>
      <c r="F45" s="13"/>
      <c r="G45" s="13"/>
      <c r="H45" s="54">
        <f t="shared" si="8"/>
        <v>0</v>
      </c>
      <c r="I45" s="13"/>
      <c r="J45" s="13"/>
      <c r="K45" s="8" t="str">
        <f t="shared" si="9"/>
        <v>N/A</v>
      </c>
      <c r="L45" s="55" t="str">
        <f t="shared" si="10"/>
        <v>N/A</v>
      </c>
      <c r="M45" s="55">
        <f t="shared" si="11"/>
        <v>0</v>
      </c>
      <c r="N45" s="13"/>
      <c r="O45" s="55">
        <f t="shared" si="4"/>
        <v>0</v>
      </c>
      <c r="P45" s="13"/>
      <c r="Q45" s="54">
        <f t="shared" si="5"/>
        <v>1</v>
      </c>
      <c r="R45" s="13"/>
      <c r="S45" s="54">
        <f t="shared" si="6"/>
        <v>0</v>
      </c>
      <c r="T45" s="59">
        <f t="shared" si="7"/>
        <v>0</v>
      </c>
      <c r="X45" s="13"/>
      <c r="Y45" s="13"/>
      <c r="Z45" s="13"/>
      <c r="AA45" s="13"/>
      <c r="AB45" s="13"/>
      <c r="AC45" s="13"/>
      <c r="AD45" s="13"/>
      <c r="AE45" s="13"/>
      <c r="AF45" s="13"/>
      <c r="AG45" s="13"/>
      <c r="AH45" s="13"/>
      <c r="AI45" s="13"/>
      <c r="AJ45" s="13"/>
      <c r="AK45" s="13"/>
      <c r="AL45" s="13"/>
    </row>
    <row r="46" spans="1:38" x14ac:dyDescent="0.35">
      <c r="A46" s="107" t="s">
        <v>352</v>
      </c>
      <c r="B46" s="128"/>
      <c r="C46" s="13"/>
      <c r="D46" s="13"/>
      <c r="E46" s="13"/>
      <c r="F46" s="13"/>
      <c r="G46" s="13"/>
      <c r="H46" s="54">
        <f t="shared" si="8"/>
        <v>0</v>
      </c>
      <c r="I46" s="13"/>
      <c r="J46" s="13"/>
      <c r="K46" s="8" t="str">
        <f t="shared" si="9"/>
        <v>N/A</v>
      </c>
      <c r="L46" s="55" t="str">
        <f t="shared" si="10"/>
        <v>N/A</v>
      </c>
      <c r="M46" s="55">
        <f t="shared" si="11"/>
        <v>0</v>
      </c>
      <c r="N46" s="13"/>
      <c r="O46" s="55">
        <f t="shared" si="4"/>
        <v>0</v>
      </c>
      <c r="P46" s="13"/>
      <c r="Q46" s="54">
        <f t="shared" si="5"/>
        <v>1</v>
      </c>
      <c r="R46" s="13"/>
      <c r="S46" s="54">
        <f t="shared" si="6"/>
        <v>0</v>
      </c>
      <c r="T46" s="59">
        <f t="shared" si="7"/>
        <v>0</v>
      </c>
      <c r="X46" s="13"/>
      <c r="Y46" s="13"/>
      <c r="Z46" s="13"/>
      <c r="AA46" s="13"/>
      <c r="AB46" s="13"/>
      <c r="AC46" s="13"/>
      <c r="AD46" s="13"/>
      <c r="AE46" s="13"/>
      <c r="AF46" s="13"/>
      <c r="AG46" s="13"/>
      <c r="AH46" s="13"/>
      <c r="AI46" s="13"/>
      <c r="AJ46" s="13"/>
      <c r="AK46" s="13"/>
      <c r="AL46" s="13"/>
    </row>
    <row r="47" spans="1:38" x14ac:dyDescent="0.35">
      <c r="A47" s="107" t="s">
        <v>352</v>
      </c>
      <c r="B47" s="128"/>
      <c r="C47" s="13"/>
      <c r="D47" s="13"/>
      <c r="E47" s="13"/>
      <c r="F47" s="13"/>
      <c r="G47" s="13"/>
      <c r="H47" s="54">
        <f t="shared" si="8"/>
        <v>0</v>
      </c>
      <c r="I47" s="13"/>
      <c r="J47" s="13"/>
      <c r="K47" s="8" t="str">
        <f t="shared" si="9"/>
        <v>N/A</v>
      </c>
      <c r="L47" s="55" t="str">
        <f t="shared" si="10"/>
        <v>N/A</v>
      </c>
      <c r="M47" s="55">
        <f t="shared" si="11"/>
        <v>0</v>
      </c>
      <c r="N47" s="13"/>
      <c r="O47" s="55">
        <f t="shared" si="4"/>
        <v>0</v>
      </c>
      <c r="P47" s="13"/>
      <c r="Q47" s="54">
        <f t="shared" si="5"/>
        <v>1</v>
      </c>
      <c r="R47" s="13"/>
      <c r="S47" s="54">
        <f t="shared" si="6"/>
        <v>0</v>
      </c>
      <c r="T47" s="59">
        <f t="shared" si="7"/>
        <v>0</v>
      </c>
      <c r="X47" s="13"/>
      <c r="Y47" s="13"/>
      <c r="Z47" s="13"/>
      <c r="AA47" s="13"/>
      <c r="AB47" s="13"/>
      <c r="AC47" s="13"/>
      <c r="AD47" s="13"/>
      <c r="AE47" s="13"/>
      <c r="AF47" s="13"/>
      <c r="AG47" s="13"/>
      <c r="AH47" s="13"/>
      <c r="AI47" s="13"/>
      <c r="AJ47" s="13"/>
      <c r="AK47" s="13"/>
      <c r="AL47" s="13"/>
    </row>
    <row r="48" spans="1:38" x14ac:dyDescent="0.35">
      <c r="A48" s="107" t="s">
        <v>352</v>
      </c>
      <c r="B48" s="128"/>
      <c r="C48" s="13"/>
      <c r="D48" s="13"/>
      <c r="E48" s="13"/>
      <c r="F48" s="13"/>
      <c r="G48" s="13"/>
      <c r="H48" s="54">
        <f t="shared" si="8"/>
        <v>0</v>
      </c>
      <c r="I48" s="13"/>
      <c r="J48" s="13"/>
      <c r="K48" s="8" t="str">
        <f t="shared" si="9"/>
        <v>N/A</v>
      </c>
      <c r="L48" s="55" t="str">
        <f t="shared" si="10"/>
        <v>N/A</v>
      </c>
      <c r="M48" s="55">
        <f t="shared" si="11"/>
        <v>0</v>
      </c>
      <c r="N48" s="13"/>
      <c r="O48" s="55">
        <f t="shared" si="4"/>
        <v>0</v>
      </c>
      <c r="P48" s="13"/>
      <c r="Q48" s="54">
        <f t="shared" si="5"/>
        <v>1</v>
      </c>
      <c r="R48" s="13"/>
      <c r="S48" s="54">
        <f t="shared" si="6"/>
        <v>0</v>
      </c>
      <c r="T48" s="59">
        <f t="shared" si="7"/>
        <v>0</v>
      </c>
      <c r="X48" s="13"/>
      <c r="Y48" s="13"/>
      <c r="Z48" s="13"/>
      <c r="AA48" s="13"/>
      <c r="AB48" s="13"/>
      <c r="AC48" s="13"/>
      <c r="AD48" s="13"/>
      <c r="AE48" s="13"/>
      <c r="AF48" s="13"/>
      <c r="AG48" s="13"/>
      <c r="AH48" s="13"/>
      <c r="AI48" s="13"/>
      <c r="AJ48" s="13"/>
      <c r="AK48" s="13"/>
      <c r="AL48" s="13"/>
    </row>
    <row r="49" spans="1:38" x14ac:dyDescent="0.35">
      <c r="A49" s="107" t="s">
        <v>352</v>
      </c>
      <c r="B49" s="128"/>
      <c r="C49" s="13"/>
      <c r="D49" s="13"/>
      <c r="E49" s="13"/>
      <c r="F49" s="13"/>
      <c r="G49" s="13"/>
      <c r="H49" s="54">
        <f t="shared" si="8"/>
        <v>0</v>
      </c>
      <c r="I49" s="13"/>
      <c r="J49" s="13"/>
      <c r="K49" s="8" t="str">
        <f t="shared" si="9"/>
        <v>N/A</v>
      </c>
      <c r="L49" s="55" t="str">
        <f t="shared" si="10"/>
        <v>N/A</v>
      </c>
      <c r="M49" s="55">
        <f t="shared" si="11"/>
        <v>0</v>
      </c>
      <c r="N49" s="13"/>
      <c r="O49" s="55">
        <f t="shared" si="4"/>
        <v>0</v>
      </c>
      <c r="P49" s="13"/>
      <c r="Q49" s="54">
        <f t="shared" si="5"/>
        <v>1</v>
      </c>
      <c r="R49" s="13"/>
      <c r="S49" s="54">
        <f t="shared" si="6"/>
        <v>0</v>
      </c>
      <c r="T49" s="59">
        <f t="shared" si="7"/>
        <v>0</v>
      </c>
      <c r="X49" s="13"/>
      <c r="Y49" s="13"/>
      <c r="Z49" s="13"/>
      <c r="AA49" s="13"/>
      <c r="AB49" s="13"/>
      <c r="AC49" s="13"/>
      <c r="AD49" s="13"/>
      <c r="AE49" s="13"/>
      <c r="AF49" s="13"/>
      <c r="AG49" s="13"/>
      <c r="AH49" s="13"/>
      <c r="AI49" s="13"/>
      <c r="AJ49" s="13"/>
      <c r="AK49" s="13"/>
      <c r="AL49" s="13"/>
    </row>
    <row r="50" spans="1:38" x14ac:dyDescent="0.35">
      <c r="A50" s="107" t="s">
        <v>352</v>
      </c>
      <c r="B50" s="128"/>
      <c r="C50" s="13"/>
      <c r="D50" s="13"/>
      <c r="E50" s="13"/>
      <c r="F50" s="13"/>
      <c r="G50" s="13"/>
      <c r="H50" s="54">
        <f t="shared" si="8"/>
        <v>0</v>
      </c>
      <c r="I50" s="13"/>
      <c r="J50" s="13"/>
      <c r="K50" s="8" t="str">
        <f t="shared" si="9"/>
        <v>N/A</v>
      </c>
      <c r="L50" s="55" t="str">
        <f t="shared" si="10"/>
        <v>N/A</v>
      </c>
      <c r="M50" s="55">
        <f t="shared" si="11"/>
        <v>0</v>
      </c>
      <c r="N50" s="13"/>
      <c r="O50" s="55">
        <f t="shared" si="4"/>
        <v>0</v>
      </c>
      <c r="P50" s="13"/>
      <c r="Q50" s="54">
        <f t="shared" si="5"/>
        <v>1</v>
      </c>
      <c r="R50" s="13"/>
      <c r="S50" s="54">
        <f t="shared" si="6"/>
        <v>0</v>
      </c>
      <c r="T50" s="59">
        <f t="shared" si="7"/>
        <v>0</v>
      </c>
      <c r="X50" s="13"/>
      <c r="Y50" s="13"/>
      <c r="Z50" s="13"/>
      <c r="AA50" s="13"/>
      <c r="AB50" s="13"/>
      <c r="AC50" s="13"/>
      <c r="AD50" s="13"/>
      <c r="AE50" s="13"/>
      <c r="AF50" s="13"/>
      <c r="AG50" s="13"/>
      <c r="AH50" s="13"/>
      <c r="AI50" s="13"/>
      <c r="AJ50" s="13"/>
      <c r="AK50" s="13"/>
      <c r="AL50" s="13"/>
    </row>
    <row r="51" spans="1:38" x14ac:dyDescent="0.35">
      <c r="A51" s="107" t="s">
        <v>352</v>
      </c>
      <c r="B51" s="128"/>
      <c r="C51" s="13"/>
      <c r="D51" s="13"/>
      <c r="E51" s="13"/>
      <c r="F51" s="13"/>
      <c r="G51" s="13"/>
      <c r="H51" s="54">
        <f t="shared" si="8"/>
        <v>0</v>
      </c>
      <c r="I51" s="13"/>
      <c r="J51" s="13"/>
      <c r="K51" s="8" t="str">
        <f t="shared" si="9"/>
        <v>N/A</v>
      </c>
      <c r="L51" s="55" t="str">
        <f t="shared" si="10"/>
        <v>N/A</v>
      </c>
      <c r="M51" s="55">
        <f t="shared" si="11"/>
        <v>0</v>
      </c>
      <c r="N51" s="13"/>
      <c r="O51" s="55">
        <f t="shared" si="4"/>
        <v>0</v>
      </c>
      <c r="P51" s="13"/>
      <c r="Q51" s="54">
        <f t="shared" si="5"/>
        <v>1</v>
      </c>
      <c r="R51" s="13"/>
      <c r="S51" s="54">
        <f t="shared" si="6"/>
        <v>0</v>
      </c>
      <c r="T51" s="59">
        <f t="shared" si="7"/>
        <v>0</v>
      </c>
      <c r="X51" s="13"/>
      <c r="Y51" s="13"/>
      <c r="Z51" s="13"/>
      <c r="AA51" s="13"/>
      <c r="AB51" s="13"/>
      <c r="AC51" s="13"/>
      <c r="AD51" s="13"/>
      <c r="AE51" s="13"/>
      <c r="AF51" s="13"/>
      <c r="AG51" s="13"/>
      <c r="AH51" s="13"/>
      <c r="AI51" s="13"/>
      <c r="AJ51" s="13"/>
      <c r="AK51" s="13"/>
      <c r="AL51" s="13"/>
    </row>
    <row r="52" spans="1:38" x14ac:dyDescent="0.35">
      <c r="A52" s="107" t="s">
        <v>352</v>
      </c>
      <c r="B52" s="128"/>
      <c r="C52" s="13"/>
      <c r="D52" s="13"/>
      <c r="E52" s="13"/>
      <c r="F52" s="13"/>
      <c r="G52" s="13"/>
      <c r="H52" s="54">
        <f t="shared" si="8"/>
        <v>0</v>
      </c>
      <c r="I52" s="13"/>
      <c r="J52" s="13"/>
      <c r="K52" s="8" t="str">
        <f t="shared" si="9"/>
        <v>N/A</v>
      </c>
      <c r="L52" s="55" t="str">
        <f t="shared" si="10"/>
        <v>N/A</v>
      </c>
      <c r="M52" s="55">
        <f t="shared" si="11"/>
        <v>0</v>
      </c>
      <c r="N52" s="13"/>
      <c r="O52" s="55">
        <f t="shared" si="4"/>
        <v>0</v>
      </c>
      <c r="P52" s="13"/>
      <c r="Q52" s="54">
        <f t="shared" si="5"/>
        <v>1</v>
      </c>
      <c r="R52" s="13"/>
      <c r="S52" s="54">
        <f t="shared" si="6"/>
        <v>0</v>
      </c>
      <c r="T52" s="59">
        <f t="shared" si="7"/>
        <v>0</v>
      </c>
      <c r="X52" s="13"/>
      <c r="Y52" s="13"/>
      <c r="Z52" s="13"/>
      <c r="AA52" s="13"/>
      <c r="AB52" s="13"/>
      <c r="AC52" s="13"/>
      <c r="AD52" s="13"/>
      <c r="AE52" s="13"/>
      <c r="AF52" s="13"/>
      <c r="AG52" s="13"/>
      <c r="AH52" s="13"/>
      <c r="AI52" s="13"/>
      <c r="AJ52" s="13"/>
      <c r="AK52" s="13"/>
      <c r="AL52" s="13"/>
    </row>
    <row r="53" spans="1:38" x14ac:dyDescent="0.35">
      <c r="A53" s="107" t="s">
        <v>352</v>
      </c>
      <c r="B53" s="128"/>
      <c r="C53" s="13"/>
      <c r="D53" s="13"/>
      <c r="E53" s="13"/>
      <c r="F53" s="13"/>
      <c r="G53" s="13"/>
      <c r="H53" s="54">
        <f t="shared" si="8"/>
        <v>0</v>
      </c>
      <c r="I53" s="13"/>
      <c r="J53" s="13"/>
      <c r="K53" s="8" t="str">
        <f t="shared" si="9"/>
        <v>N/A</v>
      </c>
      <c r="L53" s="55" t="str">
        <f t="shared" si="10"/>
        <v>N/A</v>
      </c>
      <c r="M53" s="55">
        <f t="shared" si="11"/>
        <v>0</v>
      </c>
      <c r="N53" s="13"/>
      <c r="O53" s="55">
        <f t="shared" si="4"/>
        <v>0</v>
      </c>
      <c r="P53" s="13"/>
      <c r="Q53" s="54">
        <f t="shared" si="5"/>
        <v>1</v>
      </c>
      <c r="R53" s="13"/>
      <c r="S53" s="54">
        <f t="shared" si="6"/>
        <v>0</v>
      </c>
      <c r="T53" s="59">
        <f t="shared" si="7"/>
        <v>0</v>
      </c>
      <c r="X53" s="13"/>
      <c r="Y53" s="13"/>
      <c r="Z53" s="13"/>
      <c r="AA53" s="13"/>
      <c r="AB53" s="13"/>
      <c r="AC53" s="13"/>
      <c r="AD53" s="13"/>
      <c r="AE53" s="13"/>
      <c r="AF53" s="13"/>
      <c r="AG53" s="13"/>
      <c r="AH53" s="13"/>
      <c r="AI53" s="13"/>
      <c r="AJ53" s="13"/>
      <c r="AK53" s="13"/>
      <c r="AL53" s="13"/>
    </row>
    <row r="54" spans="1:38" x14ac:dyDescent="0.35">
      <c r="A54" s="107" t="s">
        <v>352</v>
      </c>
      <c r="B54" s="128"/>
      <c r="C54" s="13"/>
      <c r="D54" s="13"/>
      <c r="E54" s="13"/>
      <c r="F54" s="13"/>
      <c r="G54" s="13"/>
      <c r="H54" s="54">
        <f t="shared" si="8"/>
        <v>0</v>
      </c>
      <c r="I54" s="13"/>
      <c r="J54" s="13"/>
      <c r="K54" s="8" t="str">
        <f t="shared" si="9"/>
        <v>N/A</v>
      </c>
      <c r="L54" s="55" t="str">
        <f t="shared" si="10"/>
        <v>N/A</v>
      </c>
      <c r="M54" s="55">
        <f t="shared" si="11"/>
        <v>0</v>
      </c>
      <c r="N54" s="13"/>
      <c r="O54" s="55">
        <f t="shared" si="4"/>
        <v>0</v>
      </c>
      <c r="P54" s="13"/>
      <c r="Q54" s="54">
        <f t="shared" si="5"/>
        <v>1</v>
      </c>
      <c r="R54" s="13"/>
      <c r="S54" s="54">
        <f t="shared" si="6"/>
        <v>0</v>
      </c>
      <c r="T54" s="59">
        <f t="shared" si="7"/>
        <v>0</v>
      </c>
      <c r="X54" s="13"/>
      <c r="Y54" s="13"/>
      <c r="Z54" s="13"/>
      <c r="AA54" s="13"/>
      <c r="AB54" s="13"/>
      <c r="AC54" s="13"/>
      <c r="AD54" s="13"/>
      <c r="AE54" s="13"/>
      <c r="AF54" s="13"/>
      <c r="AG54" s="13"/>
      <c r="AH54" s="13"/>
      <c r="AI54" s="13"/>
      <c r="AJ54" s="13"/>
      <c r="AK54" s="13"/>
      <c r="AL54" s="13"/>
    </row>
    <row r="55" spans="1:38" x14ac:dyDescent="0.35">
      <c r="A55" s="107" t="s">
        <v>352</v>
      </c>
      <c r="B55" s="128"/>
      <c r="C55" s="13"/>
      <c r="D55" s="13"/>
      <c r="E55" s="13"/>
      <c r="F55" s="13"/>
      <c r="G55" s="13"/>
      <c r="H55" s="54">
        <f t="shared" si="8"/>
        <v>0</v>
      </c>
      <c r="I55" s="13"/>
      <c r="J55" s="13"/>
      <c r="K55" s="8" t="str">
        <f t="shared" si="9"/>
        <v>N/A</v>
      </c>
      <c r="L55" s="55" t="str">
        <f t="shared" si="10"/>
        <v>N/A</v>
      </c>
      <c r="M55" s="55">
        <f t="shared" si="11"/>
        <v>0</v>
      </c>
      <c r="N55" s="13"/>
      <c r="O55" s="55">
        <f t="shared" si="4"/>
        <v>0</v>
      </c>
      <c r="P55" s="13"/>
      <c r="Q55" s="54">
        <f t="shared" si="5"/>
        <v>1</v>
      </c>
      <c r="R55" s="13"/>
      <c r="S55" s="54">
        <f t="shared" si="6"/>
        <v>0</v>
      </c>
      <c r="T55" s="59">
        <f t="shared" si="7"/>
        <v>0</v>
      </c>
      <c r="X55" s="13"/>
      <c r="Y55" s="13"/>
      <c r="Z55" s="13"/>
      <c r="AA55" s="13"/>
      <c r="AB55" s="13"/>
      <c r="AC55" s="13"/>
      <c r="AD55" s="13"/>
      <c r="AE55" s="13"/>
      <c r="AF55" s="13"/>
      <c r="AG55" s="13"/>
      <c r="AH55" s="13"/>
      <c r="AI55" s="13"/>
      <c r="AJ55" s="13"/>
      <c r="AK55" s="13"/>
      <c r="AL55" s="13"/>
    </row>
    <row r="56" spans="1:38" x14ac:dyDescent="0.35">
      <c r="A56" s="107" t="s">
        <v>352</v>
      </c>
      <c r="B56" s="128"/>
      <c r="C56" s="13"/>
      <c r="D56" s="13"/>
      <c r="E56" s="13"/>
      <c r="F56" s="13"/>
      <c r="G56" s="13"/>
      <c r="H56" s="54">
        <f t="shared" si="8"/>
        <v>0</v>
      </c>
      <c r="I56" s="13"/>
      <c r="J56" s="13"/>
      <c r="K56" s="8" t="str">
        <f t="shared" si="9"/>
        <v>N/A</v>
      </c>
      <c r="L56" s="55" t="str">
        <f t="shared" si="10"/>
        <v>N/A</v>
      </c>
      <c r="M56" s="55">
        <f t="shared" si="11"/>
        <v>0</v>
      </c>
      <c r="N56" s="13"/>
      <c r="O56" s="55">
        <f t="shared" si="4"/>
        <v>0</v>
      </c>
      <c r="P56" s="13"/>
      <c r="Q56" s="54">
        <f t="shared" si="5"/>
        <v>1</v>
      </c>
      <c r="R56" s="13"/>
      <c r="S56" s="54">
        <f t="shared" si="6"/>
        <v>0</v>
      </c>
      <c r="T56" s="59">
        <f t="shared" si="7"/>
        <v>0</v>
      </c>
      <c r="X56" s="13"/>
      <c r="Y56" s="13"/>
      <c r="Z56" s="13"/>
      <c r="AA56" s="13"/>
      <c r="AB56" s="13"/>
      <c r="AC56" s="13"/>
      <c r="AD56" s="13"/>
      <c r="AE56" s="13"/>
      <c r="AF56" s="13"/>
      <c r="AG56" s="13"/>
      <c r="AH56" s="13"/>
      <c r="AI56" s="13"/>
      <c r="AJ56" s="13"/>
      <c r="AK56" s="13"/>
      <c r="AL56" s="13"/>
    </row>
    <row r="57" spans="1:38" x14ac:dyDescent="0.35">
      <c r="A57" s="107" t="s">
        <v>352</v>
      </c>
      <c r="B57" s="128"/>
      <c r="C57" s="13"/>
      <c r="D57" s="13"/>
      <c r="E57" s="13"/>
      <c r="F57" s="13"/>
      <c r="G57" s="13"/>
      <c r="H57" s="54">
        <f t="shared" si="8"/>
        <v>0</v>
      </c>
      <c r="I57" s="13"/>
      <c r="J57" s="13"/>
      <c r="K57" s="8" t="str">
        <f t="shared" si="9"/>
        <v>N/A</v>
      </c>
      <c r="L57" s="55" t="str">
        <f t="shared" si="10"/>
        <v>N/A</v>
      </c>
      <c r="M57" s="55">
        <f t="shared" si="11"/>
        <v>0</v>
      </c>
      <c r="N57" s="13"/>
      <c r="O57" s="55">
        <f t="shared" si="4"/>
        <v>0</v>
      </c>
      <c r="P57" s="13"/>
      <c r="Q57" s="54">
        <f t="shared" si="5"/>
        <v>1</v>
      </c>
      <c r="R57" s="13"/>
      <c r="S57" s="54">
        <f t="shared" si="6"/>
        <v>0</v>
      </c>
      <c r="T57" s="59">
        <f t="shared" si="7"/>
        <v>0</v>
      </c>
      <c r="X57" s="13"/>
      <c r="Y57" s="13"/>
      <c r="Z57" s="13"/>
      <c r="AA57" s="13"/>
      <c r="AB57" s="13"/>
      <c r="AC57" s="13"/>
      <c r="AD57" s="13"/>
      <c r="AE57" s="13"/>
      <c r="AF57" s="13"/>
      <c r="AG57" s="13"/>
      <c r="AH57" s="13"/>
      <c r="AI57" s="13"/>
      <c r="AJ57" s="13"/>
      <c r="AK57" s="13"/>
      <c r="AL57" s="13"/>
    </row>
    <row r="58" spans="1:38" x14ac:dyDescent="0.35">
      <c r="A58" s="107" t="s">
        <v>352</v>
      </c>
      <c r="B58" s="128"/>
      <c r="C58" s="13"/>
      <c r="D58" s="13"/>
      <c r="E58" s="13"/>
      <c r="F58" s="13"/>
      <c r="G58" s="13"/>
      <c r="H58" s="54">
        <f t="shared" si="8"/>
        <v>0</v>
      </c>
      <c r="I58" s="13"/>
      <c r="J58" s="13"/>
      <c r="K58" s="8" t="str">
        <f t="shared" si="9"/>
        <v>N/A</v>
      </c>
      <c r="L58" s="55" t="str">
        <f t="shared" si="10"/>
        <v>N/A</v>
      </c>
      <c r="M58" s="55">
        <f t="shared" si="11"/>
        <v>0</v>
      </c>
      <c r="N58" s="13"/>
      <c r="O58" s="55">
        <f t="shared" si="4"/>
        <v>0</v>
      </c>
      <c r="P58" s="13"/>
      <c r="Q58" s="54">
        <f t="shared" si="5"/>
        <v>1</v>
      </c>
      <c r="R58" s="13"/>
      <c r="S58" s="54">
        <f t="shared" si="6"/>
        <v>0</v>
      </c>
      <c r="T58" s="59">
        <f t="shared" si="7"/>
        <v>0</v>
      </c>
      <c r="X58" s="13"/>
      <c r="Y58" s="13"/>
      <c r="Z58" s="13"/>
      <c r="AA58" s="13"/>
      <c r="AB58" s="13"/>
      <c r="AC58" s="13"/>
      <c r="AD58" s="13"/>
      <c r="AE58" s="13"/>
      <c r="AF58" s="13"/>
      <c r="AG58" s="13"/>
      <c r="AH58" s="13"/>
      <c r="AI58" s="13"/>
      <c r="AJ58" s="13"/>
      <c r="AK58" s="13"/>
      <c r="AL58" s="13"/>
    </row>
    <row r="59" spans="1:38" x14ac:dyDescent="0.35">
      <c r="A59" s="107" t="s">
        <v>352</v>
      </c>
      <c r="B59" s="128"/>
      <c r="C59" s="13"/>
      <c r="D59" s="13"/>
      <c r="E59" s="13"/>
      <c r="F59" s="13"/>
      <c r="G59" s="13"/>
      <c r="H59" s="54">
        <f t="shared" si="8"/>
        <v>0</v>
      </c>
      <c r="I59" s="13"/>
      <c r="J59" s="13"/>
      <c r="K59" s="8" t="str">
        <f t="shared" si="9"/>
        <v>N/A</v>
      </c>
      <c r="L59" s="55" t="str">
        <f t="shared" si="10"/>
        <v>N/A</v>
      </c>
      <c r="M59" s="55">
        <f t="shared" si="11"/>
        <v>0</v>
      </c>
      <c r="N59" s="13"/>
      <c r="O59" s="55">
        <f t="shared" si="4"/>
        <v>0</v>
      </c>
      <c r="P59" s="13"/>
      <c r="Q59" s="54">
        <f t="shared" si="5"/>
        <v>1</v>
      </c>
      <c r="R59" s="13"/>
      <c r="S59" s="54">
        <f t="shared" si="6"/>
        <v>0</v>
      </c>
      <c r="T59" s="59">
        <f t="shared" si="7"/>
        <v>0</v>
      </c>
      <c r="X59" s="13"/>
      <c r="Y59" s="13"/>
      <c r="Z59" s="13"/>
      <c r="AA59" s="13"/>
      <c r="AB59" s="13"/>
      <c r="AC59" s="13"/>
      <c r="AD59" s="13"/>
      <c r="AE59" s="13"/>
      <c r="AF59" s="13"/>
      <c r="AG59" s="13"/>
      <c r="AH59" s="13"/>
      <c r="AI59" s="13"/>
      <c r="AJ59" s="13"/>
      <c r="AK59" s="13"/>
      <c r="AL59" s="13"/>
    </row>
    <row r="60" spans="1:38" x14ac:dyDescent="0.35">
      <c r="A60" s="107" t="s">
        <v>352</v>
      </c>
      <c r="B60" s="128"/>
      <c r="C60" s="13"/>
      <c r="D60" s="13"/>
      <c r="E60" s="13"/>
      <c r="F60" s="13"/>
      <c r="G60" s="13"/>
      <c r="H60" s="54">
        <f t="shared" si="8"/>
        <v>0</v>
      </c>
      <c r="I60" s="13"/>
      <c r="J60" s="13"/>
      <c r="K60" s="8" t="str">
        <f t="shared" si="9"/>
        <v>N/A</v>
      </c>
      <c r="L60" s="55" t="str">
        <f t="shared" si="10"/>
        <v>N/A</v>
      </c>
      <c r="M60" s="55">
        <f t="shared" si="11"/>
        <v>0</v>
      </c>
      <c r="N60" s="13"/>
      <c r="O60" s="55">
        <f t="shared" si="4"/>
        <v>0</v>
      </c>
      <c r="P60" s="13"/>
      <c r="Q60" s="54">
        <f t="shared" si="5"/>
        <v>1</v>
      </c>
      <c r="R60" s="13"/>
      <c r="S60" s="54">
        <f t="shared" si="6"/>
        <v>0</v>
      </c>
      <c r="T60" s="59">
        <f t="shared" si="7"/>
        <v>0</v>
      </c>
      <c r="X60" s="13"/>
      <c r="Y60" s="13"/>
      <c r="Z60" s="13"/>
      <c r="AA60" s="13"/>
      <c r="AB60" s="13"/>
      <c r="AC60" s="13"/>
      <c r="AD60" s="13"/>
      <c r="AE60" s="13"/>
      <c r="AF60" s="13"/>
      <c r="AG60" s="13"/>
      <c r="AH60" s="13"/>
      <c r="AI60" s="13"/>
      <c r="AJ60" s="13"/>
      <c r="AK60" s="13"/>
      <c r="AL60" s="13"/>
    </row>
    <row r="61" spans="1:38" x14ac:dyDescent="0.35">
      <c r="A61" s="107" t="s">
        <v>352</v>
      </c>
      <c r="B61" s="128"/>
      <c r="C61" s="13"/>
      <c r="D61" s="13"/>
      <c r="E61" s="13"/>
      <c r="F61" s="13"/>
      <c r="G61" s="13"/>
      <c r="H61" s="54">
        <f t="shared" si="8"/>
        <v>0</v>
      </c>
      <c r="I61" s="13"/>
      <c r="J61" s="13"/>
      <c r="K61" s="8" t="str">
        <f t="shared" si="9"/>
        <v>N/A</v>
      </c>
      <c r="L61" s="55" t="str">
        <f t="shared" si="10"/>
        <v>N/A</v>
      </c>
      <c r="M61" s="55">
        <f t="shared" si="11"/>
        <v>0</v>
      </c>
      <c r="N61" s="13"/>
      <c r="O61" s="55">
        <f t="shared" si="4"/>
        <v>0</v>
      </c>
      <c r="P61" s="13"/>
      <c r="Q61" s="54">
        <f t="shared" si="5"/>
        <v>1</v>
      </c>
      <c r="R61" s="13"/>
      <c r="S61" s="54">
        <f t="shared" si="6"/>
        <v>0</v>
      </c>
      <c r="T61" s="59">
        <f t="shared" si="7"/>
        <v>0</v>
      </c>
      <c r="X61" s="13"/>
      <c r="Y61" s="13"/>
      <c r="Z61" s="13"/>
      <c r="AA61" s="13"/>
      <c r="AB61" s="13"/>
      <c r="AC61" s="13"/>
      <c r="AD61" s="13"/>
      <c r="AE61" s="13"/>
      <c r="AF61" s="13"/>
      <c r="AG61" s="13"/>
      <c r="AH61" s="13"/>
      <c r="AI61" s="13"/>
      <c r="AJ61" s="13"/>
      <c r="AK61" s="13"/>
      <c r="AL61" s="13"/>
    </row>
    <row r="62" spans="1:38" x14ac:dyDescent="0.35">
      <c r="A62" s="107" t="s">
        <v>352</v>
      </c>
      <c r="B62" s="128"/>
      <c r="C62" s="13"/>
      <c r="D62" s="13"/>
      <c r="E62" s="13"/>
      <c r="F62" s="13"/>
      <c r="G62" s="13"/>
      <c r="H62" s="54">
        <f t="shared" si="8"/>
        <v>0</v>
      </c>
      <c r="I62" s="13"/>
      <c r="J62" s="13"/>
      <c r="K62" s="8" t="str">
        <f t="shared" si="9"/>
        <v>N/A</v>
      </c>
      <c r="L62" s="55" t="str">
        <f t="shared" si="10"/>
        <v>N/A</v>
      </c>
      <c r="M62" s="55">
        <f t="shared" si="11"/>
        <v>0</v>
      </c>
      <c r="N62" s="13"/>
      <c r="O62" s="55">
        <f t="shared" si="4"/>
        <v>0</v>
      </c>
      <c r="P62" s="13"/>
      <c r="Q62" s="54">
        <f t="shared" si="5"/>
        <v>1</v>
      </c>
      <c r="R62" s="13"/>
      <c r="S62" s="54">
        <f t="shared" si="6"/>
        <v>0</v>
      </c>
      <c r="T62" s="59">
        <f t="shared" si="7"/>
        <v>0</v>
      </c>
      <c r="X62" s="13"/>
      <c r="Y62" s="13"/>
      <c r="Z62" s="13"/>
      <c r="AA62" s="13"/>
      <c r="AB62" s="13"/>
      <c r="AC62" s="13"/>
      <c r="AD62" s="13"/>
      <c r="AE62" s="13"/>
      <c r="AF62" s="13"/>
      <c r="AG62" s="13"/>
      <c r="AH62" s="13"/>
      <c r="AI62" s="13"/>
      <c r="AJ62" s="13"/>
      <c r="AK62" s="13"/>
      <c r="AL62" s="13"/>
    </row>
    <row r="63" spans="1:38" x14ac:dyDescent="0.35">
      <c r="A63" s="107" t="s">
        <v>352</v>
      </c>
      <c r="B63" s="128"/>
      <c r="C63" s="13"/>
      <c r="D63" s="13"/>
      <c r="E63" s="13"/>
      <c r="F63" s="13"/>
      <c r="G63" s="13"/>
      <c r="H63" s="54">
        <f t="shared" si="8"/>
        <v>0</v>
      </c>
      <c r="I63" s="13"/>
      <c r="J63" s="13"/>
      <c r="K63" s="8" t="str">
        <f t="shared" si="9"/>
        <v>N/A</v>
      </c>
      <c r="L63" s="55" t="str">
        <f t="shared" si="10"/>
        <v>N/A</v>
      </c>
      <c r="M63" s="55">
        <f t="shared" si="11"/>
        <v>0</v>
      </c>
      <c r="N63" s="13"/>
      <c r="O63" s="55">
        <f t="shared" si="4"/>
        <v>0</v>
      </c>
      <c r="P63" s="13"/>
      <c r="Q63" s="54">
        <f t="shared" si="5"/>
        <v>1</v>
      </c>
      <c r="R63" s="13"/>
      <c r="S63" s="54">
        <f t="shared" si="6"/>
        <v>0</v>
      </c>
      <c r="T63" s="59">
        <f t="shared" si="7"/>
        <v>0</v>
      </c>
      <c r="X63" s="13"/>
      <c r="Y63" s="13"/>
      <c r="Z63" s="13"/>
      <c r="AA63" s="13"/>
      <c r="AB63" s="13"/>
      <c r="AC63" s="13"/>
      <c r="AD63" s="13"/>
      <c r="AE63" s="13"/>
      <c r="AF63" s="13"/>
      <c r="AG63" s="13"/>
      <c r="AH63" s="13"/>
      <c r="AI63" s="13"/>
      <c r="AJ63" s="13"/>
      <c r="AK63" s="13"/>
      <c r="AL63" s="13"/>
    </row>
    <row r="64" spans="1:38" x14ac:dyDescent="0.35">
      <c r="A64" s="107" t="s">
        <v>352</v>
      </c>
      <c r="B64" s="128"/>
      <c r="C64" s="13"/>
      <c r="D64" s="13"/>
      <c r="E64" s="13"/>
      <c r="F64" s="13"/>
      <c r="G64" s="13"/>
      <c r="H64" s="54">
        <f t="shared" si="8"/>
        <v>0</v>
      </c>
      <c r="I64" s="13"/>
      <c r="J64" s="13"/>
      <c r="K64" s="8" t="str">
        <f t="shared" si="9"/>
        <v>N/A</v>
      </c>
      <c r="L64" s="55" t="str">
        <f t="shared" si="10"/>
        <v>N/A</v>
      </c>
      <c r="M64" s="55">
        <f t="shared" si="11"/>
        <v>0</v>
      </c>
      <c r="N64" s="13"/>
      <c r="O64" s="55">
        <f t="shared" si="4"/>
        <v>0</v>
      </c>
      <c r="P64" s="13"/>
      <c r="Q64" s="54">
        <f t="shared" si="5"/>
        <v>1</v>
      </c>
      <c r="R64" s="13"/>
      <c r="S64" s="54">
        <f t="shared" si="6"/>
        <v>0</v>
      </c>
      <c r="T64" s="59">
        <f t="shared" si="7"/>
        <v>0</v>
      </c>
      <c r="X64" s="13"/>
      <c r="Y64" s="13"/>
      <c r="Z64" s="13"/>
      <c r="AA64" s="13"/>
      <c r="AB64" s="13"/>
      <c r="AC64" s="13"/>
      <c r="AD64" s="13"/>
      <c r="AE64" s="13"/>
      <c r="AF64" s="13"/>
      <c r="AG64" s="13"/>
      <c r="AH64" s="13"/>
      <c r="AI64" s="13"/>
      <c r="AJ64" s="13"/>
      <c r="AK64" s="13"/>
      <c r="AL64" s="13"/>
    </row>
    <row r="65" spans="1:38" x14ac:dyDescent="0.35">
      <c r="A65" s="107" t="s">
        <v>352</v>
      </c>
      <c r="B65" s="128"/>
      <c r="C65" s="13"/>
      <c r="D65" s="13"/>
      <c r="E65" s="13"/>
      <c r="F65" s="13"/>
      <c r="G65" s="13"/>
      <c r="H65" s="54">
        <f t="shared" si="8"/>
        <v>0</v>
      </c>
      <c r="I65" s="13"/>
      <c r="J65" s="13"/>
      <c r="K65" s="8" t="str">
        <f t="shared" si="9"/>
        <v>N/A</v>
      </c>
      <c r="L65" s="55" t="str">
        <f t="shared" si="10"/>
        <v>N/A</v>
      </c>
      <c r="M65" s="55">
        <f t="shared" si="11"/>
        <v>0</v>
      </c>
      <c r="N65" s="13"/>
      <c r="O65" s="55">
        <f t="shared" si="4"/>
        <v>0</v>
      </c>
      <c r="P65" s="13"/>
      <c r="Q65" s="54">
        <f t="shared" si="5"/>
        <v>1</v>
      </c>
      <c r="R65" s="13"/>
      <c r="S65" s="54">
        <f t="shared" si="6"/>
        <v>0</v>
      </c>
      <c r="T65" s="59">
        <f t="shared" si="7"/>
        <v>0</v>
      </c>
      <c r="X65" s="13"/>
      <c r="Y65" s="13"/>
      <c r="Z65" s="13"/>
      <c r="AA65" s="13"/>
      <c r="AB65" s="13"/>
      <c r="AC65" s="13"/>
      <c r="AD65" s="13"/>
      <c r="AE65" s="13"/>
      <c r="AF65" s="13"/>
      <c r="AG65" s="13"/>
      <c r="AH65" s="13"/>
      <c r="AI65" s="13"/>
      <c r="AJ65" s="13"/>
      <c r="AK65" s="13"/>
      <c r="AL65" s="13"/>
    </row>
    <row r="66" spans="1:38" x14ac:dyDescent="0.35">
      <c r="A66" s="107" t="s">
        <v>352</v>
      </c>
      <c r="B66" s="128"/>
      <c r="C66" s="13"/>
      <c r="D66" s="13"/>
      <c r="E66" s="13"/>
      <c r="F66" s="13"/>
      <c r="G66" s="13"/>
      <c r="H66" s="54">
        <f t="shared" si="8"/>
        <v>0</v>
      </c>
      <c r="I66" s="13"/>
      <c r="J66" s="13"/>
      <c r="K66" s="8" t="str">
        <f t="shared" si="9"/>
        <v>N/A</v>
      </c>
      <c r="L66" s="55" t="str">
        <f t="shared" si="10"/>
        <v>N/A</v>
      </c>
      <c r="M66" s="55">
        <f t="shared" si="11"/>
        <v>0</v>
      </c>
      <c r="N66" s="13"/>
      <c r="O66" s="55">
        <f t="shared" si="4"/>
        <v>0</v>
      </c>
      <c r="P66" s="13"/>
      <c r="Q66" s="54">
        <f t="shared" si="5"/>
        <v>1</v>
      </c>
      <c r="R66" s="13"/>
      <c r="S66" s="54">
        <f t="shared" si="6"/>
        <v>0</v>
      </c>
      <c r="T66" s="59">
        <f t="shared" si="7"/>
        <v>0</v>
      </c>
      <c r="X66" s="13"/>
      <c r="Y66" s="13"/>
      <c r="Z66" s="13"/>
      <c r="AA66" s="13"/>
      <c r="AB66" s="13"/>
      <c r="AC66" s="13"/>
      <c r="AD66" s="13"/>
      <c r="AE66" s="13"/>
      <c r="AF66" s="13"/>
      <c r="AG66" s="13"/>
      <c r="AH66" s="13"/>
      <c r="AI66" s="13"/>
      <c r="AJ66" s="13"/>
      <c r="AK66" s="13"/>
      <c r="AL66" s="13"/>
    </row>
    <row r="67" spans="1:38" x14ac:dyDescent="0.35">
      <c r="A67" s="107" t="s">
        <v>352</v>
      </c>
      <c r="B67" s="128"/>
      <c r="C67" s="13"/>
      <c r="D67" s="13"/>
      <c r="E67" s="13"/>
      <c r="F67" s="13"/>
      <c r="G67" s="13"/>
      <c r="H67" s="54">
        <f t="shared" si="8"/>
        <v>0</v>
      </c>
      <c r="I67" s="13"/>
      <c r="J67" s="13"/>
      <c r="K67" s="8" t="str">
        <f t="shared" si="9"/>
        <v>N/A</v>
      </c>
      <c r="L67" s="55" t="str">
        <f t="shared" si="10"/>
        <v>N/A</v>
      </c>
      <c r="M67" s="55">
        <f t="shared" si="11"/>
        <v>0</v>
      </c>
      <c r="N67" s="13"/>
      <c r="O67" s="55">
        <f t="shared" si="4"/>
        <v>0</v>
      </c>
      <c r="P67" s="13"/>
      <c r="Q67" s="54">
        <f t="shared" si="5"/>
        <v>1</v>
      </c>
      <c r="R67" s="13"/>
      <c r="S67" s="54">
        <f t="shared" si="6"/>
        <v>0</v>
      </c>
      <c r="T67" s="59">
        <f t="shared" si="7"/>
        <v>0</v>
      </c>
      <c r="X67" s="13"/>
      <c r="Y67" s="13"/>
      <c r="Z67" s="13"/>
      <c r="AA67" s="13"/>
      <c r="AB67" s="13"/>
      <c r="AC67" s="13"/>
      <c r="AD67" s="13"/>
      <c r="AE67" s="13"/>
      <c r="AF67" s="13"/>
      <c r="AG67" s="13"/>
      <c r="AH67" s="13"/>
      <c r="AI67" s="13"/>
      <c r="AJ67" s="13"/>
      <c r="AK67" s="13"/>
      <c r="AL67" s="13"/>
    </row>
    <row r="68" spans="1:38" x14ac:dyDescent="0.35">
      <c r="A68" s="107" t="s">
        <v>352</v>
      </c>
      <c r="B68" s="128"/>
      <c r="C68" s="13"/>
      <c r="D68" s="13"/>
      <c r="E68" s="13"/>
      <c r="F68" s="13"/>
      <c r="G68" s="13"/>
      <c r="H68" s="54">
        <f t="shared" si="8"/>
        <v>0</v>
      </c>
      <c r="I68" s="13"/>
      <c r="J68" s="13"/>
      <c r="K68" s="8" t="str">
        <f t="shared" si="9"/>
        <v>N/A</v>
      </c>
      <c r="L68" s="55" t="str">
        <f t="shared" si="10"/>
        <v>N/A</v>
      </c>
      <c r="M68" s="55">
        <f t="shared" si="11"/>
        <v>0</v>
      </c>
      <c r="N68" s="13"/>
      <c r="O68" s="55">
        <f t="shared" si="4"/>
        <v>0</v>
      </c>
      <c r="P68" s="13"/>
      <c r="Q68" s="54">
        <f t="shared" si="5"/>
        <v>1</v>
      </c>
      <c r="R68" s="13"/>
      <c r="S68" s="54">
        <f t="shared" si="6"/>
        <v>0</v>
      </c>
      <c r="T68" s="59">
        <f t="shared" si="7"/>
        <v>0</v>
      </c>
      <c r="X68" s="13"/>
      <c r="Y68" s="13"/>
      <c r="Z68" s="13"/>
      <c r="AA68" s="13"/>
      <c r="AB68" s="13"/>
      <c r="AC68" s="13"/>
      <c r="AD68" s="13"/>
      <c r="AE68" s="13"/>
      <c r="AF68" s="13"/>
      <c r="AG68" s="13"/>
      <c r="AH68" s="13"/>
      <c r="AI68" s="13"/>
      <c r="AJ68" s="13"/>
      <c r="AK68" s="13"/>
      <c r="AL68" s="13"/>
    </row>
    <row r="69" spans="1:38" x14ac:dyDescent="0.35">
      <c r="A69" s="107" t="s">
        <v>352</v>
      </c>
      <c r="B69" s="128"/>
      <c r="C69" s="13"/>
      <c r="D69" s="13"/>
      <c r="E69" s="13"/>
      <c r="F69" s="13"/>
      <c r="G69" s="13"/>
      <c r="H69" s="54">
        <f t="shared" si="8"/>
        <v>0</v>
      </c>
      <c r="I69" s="13"/>
      <c r="J69" s="13"/>
      <c r="K69" s="8" t="str">
        <f t="shared" si="9"/>
        <v>N/A</v>
      </c>
      <c r="L69" s="55" t="str">
        <f t="shared" si="10"/>
        <v>N/A</v>
      </c>
      <c r="M69" s="55">
        <f t="shared" si="11"/>
        <v>0</v>
      </c>
      <c r="N69" s="13"/>
      <c r="O69" s="55">
        <f t="shared" si="4"/>
        <v>0</v>
      </c>
      <c r="P69" s="13"/>
      <c r="Q69" s="54">
        <f t="shared" si="5"/>
        <v>1</v>
      </c>
      <c r="R69" s="13"/>
      <c r="S69" s="54">
        <f t="shared" si="6"/>
        <v>0</v>
      </c>
      <c r="T69" s="59">
        <f t="shared" si="7"/>
        <v>0</v>
      </c>
      <c r="X69" s="13"/>
      <c r="Y69" s="13"/>
      <c r="Z69" s="13"/>
      <c r="AA69" s="13"/>
      <c r="AB69" s="13"/>
      <c r="AC69" s="13"/>
      <c r="AD69" s="13"/>
      <c r="AE69" s="13"/>
      <c r="AF69" s="13"/>
      <c r="AG69" s="13"/>
      <c r="AH69" s="13"/>
      <c r="AI69" s="13"/>
      <c r="AJ69" s="13"/>
      <c r="AK69" s="13"/>
      <c r="AL69" s="13"/>
    </row>
    <row r="70" spans="1:38" x14ac:dyDescent="0.35">
      <c r="A70" s="107" t="s">
        <v>352</v>
      </c>
      <c r="B70" s="128"/>
      <c r="C70" s="13"/>
      <c r="D70" s="13"/>
      <c r="E70" s="13"/>
      <c r="F70" s="13"/>
      <c r="G70" s="13"/>
      <c r="H70" s="54">
        <f t="shared" ref="H70:H101" si="12">0.05*E70</f>
        <v>0</v>
      </c>
      <c r="I70" s="13"/>
      <c r="J70" s="13"/>
      <c r="K70" s="8" t="str">
        <f t="shared" ref="K70:K101" si="13">IF(I70=0,"N/A",I70/J70)</f>
        <v>N/A</v>
      </c>
      <c r="L70" s="55" t="str">
        <f t="shared" ref="L70:L101" si="14">IF(K70="N/A","N/A",IF(K70&lt;=0.1,"D1",IF(AND(K70&gt;0.1,K70&lt;=0.25),"Q1",IF(AND(K70&gt;0.25,K70&lt;=0.5),"Q2",IF(AND(K70&gt;0.5,K70&lt;=0.75),"Q3",IF(K70&gt;0.75,"Q4",0))))))</f>
        <v>N/A</v>
      </c>
      <c r="M70" s="55">
        <f t="shared" ref="M70:M101" si="15">IF(K70="N/A",0,IF(L70="D1",0.75,IF(L70="Q1",0.5,IF(L70="Q2",0.4,IF(L70="Q3",0.25,IF(L70="Q4",0.15,0))))))</f>
        <v>0</v>
      </c>
      <c r="N70" s="13"/>
      <c r="O70" s="55">
        <f t="shared" si="4"/>
        <v>0</v>
      </c>
      <c r="P70" s="13"/>
      <c r="Q70" s="54">
        <f t="shared" si="5"/>
        <v>1</v>
      </c>
      <c r="R70" s="13"/>
      <c r="S70" s="54">
        <f t="shared" si="6"/>
        <v>0</v>
      </c>
      <c r="T70" s="59">
        <f t="shared" si="7"/>
        <v>0</v>
      </c>
      <c r="X70" s="13"/>
      <c r="Y70" s="13"/>
      <c r="Z70" s="13"/>
      <c r="AA70" s="13"/>
      <c r="AB70" s="13"/>
      <c r="AC70" s="13"/>
      <c r="AD70" s="13"/>
      <c r="AE70" s="13"/>
      <c r="AF70" s="13"/>
      <c r="AG70" s="13"/>
      <c r="AH70" s="13"/>
      <c r="AI70" s="13"/>
      <c r="AJ70" s="13"/>
      <c r="AK70" s="13"/>
      <c r="AL70" s="13"/>
    </row>
    <row r="71" spans="1:38" x14ac:dyDescent="0.35">
      <c r="A71" s="107" t="s">
        <v>352</v>
      </c>
      <c r="B71" s="128"/>
      <c r="C71" s="13"/>
      <c r="D71" s="13"/>
      <c r="E71" s="13"/>
      <c r="F71" s="13"/>
      <c r="G71" s="13"/>
      <c r="H71" s="54">
        <f t="shared" si="12"/>
        <v>0</v>
      </c>
      <c r="I71" s="13"/>
      <c r="J71" s="13"/>
      <c r="K71" s="8" t="str">
        <f t="shared" si="13"/>
        <v>N/A</v>
      </c>
      <c r="L71" s="55" t="str">
        <f t="shared" si="14"/>
        <v>N/A</v>
      </c>
      <c r="M71" s="55">
        <f t="shared" si="15"/>
        <v>0</v>
      </c>
      <c r="N71" s="13"/>
      <c r="O71" s="55">
        <f t="shared" si="4"/>
        <v>0</v>
      </c>
      <c r="P71" s="13"/>
      <c r="Q71" s="54">
        <f t="shared" ref="Q71:Q184" si="16">IF(P71="Sí",1.5,1)</f>
        <v>1</v>
      </c>
      <c r="R71" s="13"/>
      <c r="S71" s="54">
        <f t="shared" ref="S71:S134" si="17">IF(R71="ÁREA",1,IF(R71="AFÍN",0.8,IF(R71="CAMPO DE LA BIOLOGÍA",0.5,IF(R71="CIENCIAS BÁSICAS Y DE LA SALUD",0.3,IF(R71="OTROS",0.2,)))))</f>
        <v>0</v>
      </c>
      <c r="T71" s="59">
        <f t="shared" ref="T71:T134" si="18">IF(F71="Artículos JCR",(M71+H71)*O71*Q71*S71,IF(AND(F71="Publicación no JCR internacional o proceeding ",G71="Sí"),0.05*O71*Q71*S71,IF(AND(F71="Publicación no JCR internacional o proceeding ",G71="No"),0.025*O71*Q71*S71,IF(AND(F71="Publicación o proceeding nacional",G71="Sí"),0.025*O71*Q71*S71,IF(AND(F71="Publicación o proceeding nacional",G71="No"),0.0125*O71*Q71*S71,0)))))</f>
        <v>0</v>
      </c>
      <c r="X71" s="13"/>
      <c r="Y71" s="13"/>
      <c r="Z71" s="13"/>
      <c r="AA71" s="13"/>
      <c r="AB71" s="13"/>
      <c r="AC71" s="13"/>
      <c r="AD71" s="13"/>
      <c r="AE71" s="13"/>
      <c r="AF71" s="13"/>
      <c r="AG71" s="13"/>
      <c r="AH71" s="13"/>
      <c r="AI71" s="13"/>
      <c r="AJ71" s="13"/>
      <c r="AK71" s="13"/>
      <c r="AL71" s="13"/>
    </row>
    <row r="72" spans="1:38" x14ac:dyDescent="0.35">
      <c r="A72" s="107" t="s">
        <v>352</v>
      </c>
      <c r="B72" s="13"/>
      <c r="C72" s="13"/>
      <c r="D72" s="13"/>
      <c r="E72" s="13"/>
      <c r="F72" s="13"/>
      <c r="G72" s="13"/>
      <c r="H72" s="54">
        <f t="shared" si="12"/>
        <v>0</v>
      </c>
      <c r="I72" s="13"/>
      <c r="J72" s="13"/>
      <c r="K72" s="8" t="str">
        <f t="shared" si="13"/>
        <v>N/A</v>
      </c>
      <c r="L72" s="55" t="str">
        <f t="shared" si="14"/>
        <v>N/A</v>
      </c>
      <c r="M72" s="55">
        <f t="shared" si="15"/>
        <v>0</v>
      </c>
      <c r="N72" s="13"/>
      <c r="O72" s="55">
        <f t="shared" si="4"/>
        <v>0</v>
      </c>
      <c r="P72" s="13"/>
      <c r="Q72" s="54">
        <f t="shared" si="16"/>
        <v>1</v>
      </c>
      <c r="R72" s="13"/>
      <c r="S72" s="54">
        <f t="shared" si="17"/>
        <v>0</v>
      </c>
      <c r="T72" s="59">
        <f t="shared" si="18"/>
        <v>0</v>
      </c>
      <c r="X72" s="13"/>
      <c r="Y72" s="13"/>
      <c r="Z72" s="13"/>
      <c r="AA72" s="13"/>
      <c r="AB72" s="13"/>
      <c r="AC72" s="13"/>
      <c r="AD72" s="13"/>
      <c r="AE72" s="13"/>
      <c r="AF72" s="13"/>
      <c r="AG72" s="13"/>
      <c r="AH72" s="13"/>
      <c r="AI72" s="13"/>
      <c r="AJ72" s="13"/>
      <c r="AK72" s="13"/>
      <c r="AL72" s="13"/>
    </row>
    <row r="73" spans="1:38" x14ac:dyDescent="0.35">
      <c r="A73" s="107" t="s">
        <v>352</v>
      </c>
      <c r="B73" s="13"/>
      <c r="C73" s="13"/>
      <c r="D73" s="13"/>
      <c r="E73" s="13"/>
      <c r="F73" s="13"/>
      <c r="G73" s="13"/>
      <c r="H73" s="54">
        <f t="shared" si="12"/>
        <v>0</v>
      </c>
      <c r="I73" s="13"/>
      <c r="J73" s="13"/>
      <c r="K73" s="8" t="str">
        <f t="shared" si="13"/>
        <v>N/A</v>
      </c>
      <c r="L73" s="55" t="str">
        <f t="shared" si="14"/>
        <v>N/A</v>
      </c>
      <c r="M73" s="55">
        <f t="shared" si="15"/>
        <v>0</v>
      </c>
      <c r="N73" s="13"/>
      <c r="O73" s="55">
        <f t="shared" si="4"/>
        <v>0</v>
      </c>
      <c r="P73" s="13"/>
      <c r="Q73" s="54">
        <f t="shared" si="16"/>
        <v>1</v>
      </c>
      <c r="R73" s="13"/>
      <c r="S73" s="54">
        <f t="shared" si="17"/>
        <v>0</v>
      </c>
      <c r="T73" s="59">
        <f t="shared" si="18"/>
        <v>0</v>
      </c>
      <c r="X73" s="13"/>
      <c r="Y73" s="13"/>
      <c r="Z73" s="13"/>
      <c r="AA73" s="13"/>
      <c r="AB73" s="13"/>
      <c r="AC73" s="13"/>
      <c r="AD73" s="13"/>
      <c r="AE73" s="13"/>
      <c r="AF73" s="13"/>
      <c r="AG73" s="13"/>
      <c r="AH73" s="13"/>
      <c r="AI73" s="13"/>
      <c r="AJ73" s="13"/>
      <c r="AK73" s="13"/>
      <c r="AL73" s="13"/>
    </row>
    <row r="74" spans="1:38" x14ac:dyDescent="0.35">
      <c r="B74" s="13"/>
      <c r="C74" s="13"/>
      <c r="D74" s="13"/>
      <c r="E74" s="13"/>
      <c r="F74" s="13"/>
      <c r="G74" s="13"/>
      <c r="H74" s="54">
        <f t="shared" si="12"/>
        <v>0</v>
      </c>
      <c r="I74" s="13"/>
      <c r="J74" s="13"/>
      <c r="K74" s="8" t="str">
        <f t="shared" si="13"/>
        <v>N/A</v>
      </c>
      <c r="L74" s="55" t="str">
        <f t="shared" si="14"/>
        <v>N/A</v>
      </c>
      <c r="M74" s="55">
        <f t="shared" si="15"/>
        <v>0</v>
      </c>
      <c r="N74" s="13"/>
      <c r="O74" s="55">
        <f t="shared" si="4"/>
        <v>0</v>
      </c>
      <c r="P74" s="13"/>
      <c r="Q74" s="54">
        <f t="shared" si="16"/>
        <v>1</v>
      </c>
      <c r="R74" s="13"/>
      <c r="S74" s="54">
        <f t="shared" si="17"/>
        <v>0</v>
      </c>
      <c r="T74" s="59">
        <f t="shared" si="18"/>
        <v>0</v>
      </c>
      <c r="X74" s="13"/>
      <c r="Y74" s="13"/>
      <c r="Z74" s="13"/>
      <c r="AA74" s="13"/>
      <c r="AB74" s="13"/>
      <c r="AC74" s="13"/>
      <c r="AD74" s="13"/>
      <c r="AE74" s="13"/>
      <c r="AF74" s="13"/>
      <c r="AG74" s="13"/>
      <c r="AH74" s="13"/>
      <c r="AI74" s="13"/>
      <c r="AJ74" s="13"/>
      <c r="AK74" s="13"/>
      <c r="AL74" s="13"/>
    </row>
    <row r="75" spans="1:38" x14ac:dyDescent="0.35">
      <c r="B75" s="13"/>
      <c r="C75" s="13"/>
      <c r="D75" s="13"/>
      <c r="E75" s="13"/>
      <c r="F75" s="13"/>
      <c r="G75" s="13"/>
      <c r="H75" s="54">
        <f t="shared" si="12"/>
        <v>0</v>
      </c>
      <c r="I75" s="13"/>
      <c r="J75" s="13"/>
      <c r="K75" s="8" t="str">
        <f t="shared" si="13"/>
        <v>N/A</v>
      </c>
      <c r="L75" s="55" t="str">
        <f t="shared" si="14"/>
        <v>N/A</v>
      </c>
      <c r="M75" s="55">
        <f t="shared" si="15"/>
        <v>0</v>
      </c>
      <c r="N75" s="13"/>
      <c r="O75" s="55">
        <f t="shared" si="4"/>
        <v>0</v>
      </c>
      <c r="P75" s="13"/>
      <c r="Q75" s="54">
        <f t="shared" si="16"/>
        <v>1</v>
      </c>
      <c r="R75" s="13"/>
      <c r="S75" s="54">
        <f t="shared" si="17"/>
        <v>0</v>
      </c>
      <c r="T75" s="59">
        <f t="shared" si="18"/>
        <v>0</v>
      </c>
      <c r="X75" s="13"/>
      <c r="Y75" s="13"/>
      <c r="Z75" s="13"/>
      <c r="AA75" s="13"/>
      <c r="AB75" s="13"/>
      <c r="AC75" s="13"/>
      <c r="AD75" s="13"/>
      <c r="AE75" s="13"/>
      <c r="AF75" s="13"/>
      <c r="AG75" s="13"/>
      <c r="AH75" s="13"/>
      <c r="AI75" s="13"/>
      <c r="AJ75" s="13"/>
      <c r="AK75" s="13"/>
      <c r="AL75" s="13"/>
    </row>
    <row r="76" spans="1:38" x14ac:dyDescent="0.35">
      <c r="B76" s="13"/>
      <c r="C76" s="13"/>
      <c r="D76" s="13"/>
      <c r="E76" s="13"/>
      <c r="F76" s="13"/>
      <c r="G76" s="13"/>
      <c r="H76" s="54">
        <f t="shared" si="12"/>
        <v>0</v>
      </c>
      <c r="I76" s="13"/>
      <c r="J76" s="13"/>
      <c r="K76" s="8" t="str">
        <f t="shared" si="13"/>
        <v>N/A</v>
      </c>
      <c r="L76" s="55" t="str">
        <f t="shared" si="14"/>
        <v>N/A</v>
      </c>
      <c r="M76" s="55">
        <f t="shared" si="15"/>
        <v>0</v>
      </c>
      <c r="N76" s="13"/>
      <c r="O76" s="55">
        <f t="shared" si="4"/>
        <v>0</v>
      </c>
      <c r="P76" s="13"/>
      <c r="Q76" s="54">
        <f t="shared" si="16"/>
        <v>1</v>
      </c>
      <c r="R76" s="13"/>
      <c r="S76" s="54">
        <f t="shared" si="17"/>
        <v>0</v>
      </c>
      <c r="T76" s="59">
        <f t="shared" si="18"/>
        <v>0</v>
      </c>
      <c r="X76" s="13"/>
      <c r="Y76" s="13"/>
      <c r="Z76" s="13"/>
      <c r="AA76" s="13"/>
      <c r="AB76" s="13"/>
      <c r="AC76" s="13"/>
      <c r="AD76" s="13"/>
      <c r="AE76" s="13"/>
      <c r="AF76" s="13"/>
      <c r="AG76" s="13"/>
      <c r="AH76" s="13"/>
      <c r="AI76" s="13"/>
      <c r="AJ76" s="13"/>
      <c r="AK76" s="13"/>
      <c r="AL76" s="13"/>
    </row>
    <row r="77" spans="1:38" x14ac:dyDescent="0.35">
      <c r="B77" s="13"/>
      <c r="C77" s="13"/>
      <c r="D77" s="13"/>
      <c r="E77" s="13"/>
      <c r="F77" s="13"/>
      <c r="G77" s="13"/>
      <c r="H77" s="54">
        <f t="shared" si="12"/>
        <v>0</v>
      </c>
      <c r="I77" s="13"/>
      <c r="J77" s="13"/>
      <c r="K77" s="8" t="str">
        <f t="shared" si="13"/>
        <v>N/A</v>
      </c>
      <c r="L77" s="55" t="str">
        <f t="shared" si="14"/>
        <v>N/A</v>
      </c>
      <c r="M77" s="55">
        <f t="shared" si="15"/>
        <v>0</v>
      </c>
      <c r="N77" s="13"/>
      <c r="O77" s="55">
        <f t="shared" si="4"/>
        <v>0</v>
      </c>
      <c r="P77" s="13"/>
      <c r="Q77" s="54">
        <f t="shared" si="16"/>
        <v>1</v>
      </c>
      <c r="R77" s="13"/>
      <c r="S77" s="54">
        <f t="shared" si="17"/>
        <v>0</v>
      </c>
      <c r="T77" s="59">
        <f t="shared" si="18"/>
        <v>0</v>
      </c>
      <c r="X77" s="13"/>
      <c r="Y77" s="13"/>
      <c r="Z77" s="13"/>
      <c r="AA77" s="13"/>
      <c r="AB77" s="13"/>
      <c r="AC77" s="13"/>
      <c r="AD77" s="13"/>
      <c r="AE77" s="13"/>
      <c r="AF77" s="13"/>
      <c r="AG77" s="13"/>
      <c r="AH77" s="13"/>
      <c r="AI77" s="13"/>
      <c r="AJ77" s="13"/>
      <c r="AK77" s="13"/>
      <c r="AL77" s="13"/>
    </row>
    <row r="78" spans="1:38" x14ac:dyDescent="0.35">
      <c r="B78" s="13"/>
      <c r="C78" s="13"/>
      <c r="D78" s="13"/>
      <c r="E78" s="13"/>
      <c r="F78" s="13"/>
      <c r="G78" s="13"/>
      <c r="H78" s="54">
        <f t="shared" si="12"/>
        <v>0</v>
      </c>
      <c r="I78" s="13"/>
      <c r="J78" s="13"/>
      <c r="K78" s="8" t="str">
        <f t="shared" si="13"/>
        <v>N/A</v>
      </c>
      <c r="L78" s="55" t="str">
        <f t="shared" si="14"/>
        <v>N/A</v>
      </c>
      <c r="M78" s="55">
        <f t="shared" si="15"/>
        <v>0</v>
      </c>
      <c r="N78" s="13"/>
      <c r="O78" s="55">
        <f t="shared" si="4"/>
        <v>0</v>
      </c>
      <c r="P78" s="13"/>
      <c r="Q78" s="54">
        <f t="shared" si="16"/>
        <v>1</v>
      </c>
      <c r="R78" s="13"/>
      <c r="S78" s="54">
        <f t="shared" si="17"/>
        <v>0</v>
      </c>
      <c r="T78" s="59">
        <f t="shared" si="18"/>
        <v>0</v>
      </c>
      <c r="X78" s="13"/>
      <c r="Y78" s="13"/>
      <c r="Z78" s="13"/>
      <c r="AA78" s="13"/>
      <c r="AB78" s="13"/>
      <c r="AC78" s="13"/>
      <c r="AD78" s="13"/>
      <c r="AE78" s="13"/>
      <c r="AF78" s="13"/>
      <c r="AG78" s="13"/>
      <c r="AH78" s="13"/>
      <c r="AI78" s="13"/>
      <c r="AJ78" s="13"/>
      <c r="AK78" s="13"/>
      <c r="AL78" s="13"/>
    </row>
    <row r="79" spans="1:38" x14ac:dyDescent="0.35">
      <c r="B79" s="13"/>
      <c r="C79" s="13"/>
      <c r="D79" s="13"/>
      <c r="E79" s="13"/>
      <c r="F79" s="13"/>
      <c r="G79" s="13"/>
      <c r="H79" s="54">
        <f t="shared" si="12"/>
        <v>0</v>
      </c>
      <c r="I79" s="13"/>
      <c r="J79" s="13"/>
      <c r="K79" s="8" t="str">
        <f t="shared" si="13"/>
        <v>N/A</v>
      </c>
      <c r="L79" s="55" t="str">
        <f t="shared" si="14"/>
        <v>N/A</v>
      </c>
      <c r="M79" s="55">
        <f t="shared" si="15"/>
        <v>0</v>
      </c>
      <c r="N79" s="13"/>
      <c r="O79" s="55">
        <f t="shared" si="4"/>
        <v>0</v>
      </c>
      <c r="P79" s="13"/>
      <c r="Q79" s="54">
        <f t="shared" si="16"/>
        <v>1</v>
      </c>
      <c r="R79" s="13"/>
      <c r="S79" s="54">
        <f t="shared" si="17"/>
        <v>0</v>
      </c>
      <c r="T79" s="59">
        <f t="shared" si="18"/>
        <v>0</v>
      </c>
      <c r="X79" s="13"/>
      <c r="Y79" s="13"/>
      <c r="Z79" s="13"/>
      <c r="AA79" s="13"/>
      <c r="AB79" s="13"/>
      <c r="AC79" s="13"/>
      <c r="AD79" s="13"/>
      <c r="AE79" s="13"/>
      <c r="AF79" s="13"/>
      <c r="AG79" s="13"/>
      <c r="AH79" s="13"/>
      <c r="AI79" s="13"/>
      <c r="AJ79" s="13"/>
      <c r="AK79" s="13"/>
      <c r="AL79" s="13"/>
    </row>
    <row r="80" spans="1:38" x14ac:dyDescent="0.35">
      <c r="B80" s="13"/>
      <c r="C80" s="13"/>
      <c r="D80" s="13"/>
      <c r="E80" s="13"/>
      <c r="F80" s="13"/>
      <c r="G80" s="13"/>
      <c r="H80" s="54">
        <f t="shared" si="12"/>
        <v>0</v>
      </c>
      <c r="I80" s="13"/>
      <c r="J80" s="13"/>
      <c r="K80" s="8" t="str">
        <f t="shared" si="13"/>
        <v>N/A</v>
      </c>
      <c r="L80" s="55" t="str">
        <f t="shared" si="14"/>
        <v>N/A</v>
      </c>
      <c r="M80" s="55">
        <f t="shared" si="15"/>
        <v>0</v>
      </c>
      <c r="N80" s="13"/>
      <c r="O80" s="55">
        <f t="shared" si="4"/>
        <v>0</v>
      </c>
      <c r="P80" s="13"/>
      <c r="Q80" s="54">
        <f t="shared" si="16"/>
        <v>1</v>
      </c>
      <c r="R80" s="13"/>
      <c r="S80" s="54">
        <f t="shared" si="17"/>
        <v>0</v>
      </c>
      <c r="T80" s="59">
        <f t="shared" si="18"/>
        <v>0</v>
      </c>
      <c r="X80" s="13"/>
      <c r="Y80" s="13"/>
      <c r="Z80" s="13"/>
      <c r="AA80" s="13"/>
      <c r="AB80" s="13"/>
      <c r="AC80" s="13"/>
      <c r="AD80" s="13"/>
      <c r="AE80" s="13"/>
      <c r="AF80" s="13"/>
      <c r="AG80" s="13"/>
      <c r="AH80" s="13"/>
      <c r="AI80" s="13"/>
      <c r="AJ80" s="13"/>
      <c r="AK80" s="13"/>
      <c r="AL80" s="13"/>
    </row>
    <row r="81" spans="2:38" x14ac:dyDescent="0.35">
      <c r="B81" s="13"/>
      <c r="C81" s="13"/>
      <c r="D81" s="13"/>
      <c r="E81" s="13"/>
      <c r="F81" s="13"/>
      <c r="G81" s="13"/>
      <c r="H81" s="54">
        <f t="shared" si="12"/>
        <v>0</v>
      </c>
      <c r="I81" s="13"/>
      <c r="J81" s="13"/>
      <c r="K81" s="8" t="str">
        <f t="shared" si="13"/>
        <v>N/A</v>
      </c>
      <c r="L81" s="55" t="str">
        <f t="shared" si="14"/>
        <v>N/A</v>
      </c>
      <c r="M81" s="55">
        <f t="shared" si="15"/>
        <v>0</v>
      </c>
      <c r="N81" s="13"/>
      <c r="O81" s="55">
        <f t="shared" si="4"/>
        <v>0</v>
      </c>
      <c r="P81" s="13"/>
      <c r="Q81" s="54">
        <f t="shared" si="16"/>
        <v>1</v>
      </c>
      <c r="R81" s="13"/>
      <c r="S81" s="54">
        <f t="shared" si="17"/>
        <v>0</v>
      </c>
      <c r="T81" s="59">
        <f t="shared" si="18"/>
        <v>0</v>
      </c>
      <c r="X81" s="13"/>
      <c r="Y81" s="13"/>
      <c r="Z81" s="13"/>
      <c r="AA81" s="13"/>
      <c r="AB81" s="13"/>
      <c r="AC81" s="13"/>
      <c r="AD81" s="13"/>
      <c r="AE81" s="13"/>
      <c r="AF81" s="13"/>
      <c r="AG81" s="13"/>
      <c r="AH81" s="13"/>
      <c r="AI81" s="13"/>
      <c r="AJ81" s="13"/>
      <c r="AK81" s="13"/>
      <c r="AL81" s="13"/>
    </row>
    <row r="82" spans="2:38" x14ac:dyDescent="0.35">
      <c r="B82" s="13"/>
      <c r="C82" s="13"/>
      <c r="D82" s="13"/>
      <c r="E82" s="13"/>
      <c r="F82" s="13"/>
      <c r="G82" s="13"/>
      <c r="H82" s="54">
        <f t="shared" si="12"/>
        <v>0</v>
      </c>
      <c r="I82" s="13"/>
      <c r="J82" s="13"/>
      <c r="K82" s="8" t="str">
        <f t="shared" si="13"/>
        <v>N/A</v>
      </c>
      <c r="L82" s="55" t="str">
        <f t="shared" si="14"/>
        <v>N/A</v>
      </c>
      <c r="M82" s="55">
        <f t="shared" si="15"/>
        <v>0</v>
      </c>
      <c r="N82" s="13"/>
      <c r="O82" s="55">
        <f t="shared" si="4"/>
        <v>0</v>
      </c>
      <c r="P82" s="13"/>
      <c r="Q82" s="54">
        <f t="shared" si="16"/>
        <v>1</v>
      </c>
      <c r="R82" s="13"/>
      <c r="S82" s="54">
        <f t="shared" si="17"/>
        <v>0</v>
      </c>
      <c r="T82" s="59">
        <f t="shared" si="18"/>
        <v>0</v>
      </c>
      <c r="X82" s="13"/>
      <c r="Y82" s="13"/>
      <c r="Z82" s="13"/>
      <c r="AA82" s="13"/>
      <c r="AB82" s="13"/>
      <c r="AC82" s="13"/>
      <c r="AD82" s="13"/>
      <c r="AE82" s="13"/>
      <c r="AF82" s="13"/>
      <c r="AG82" s="13"/>
      <c r="AH82" s="13"/>
      <c r="AI82" s="13"/>
      <c r="AJ82" s="13"/>
      <c r="AK82" s="13"/>
      <c r="AL82" s="13"/>
    </row>
    <row r="83" spans="2:38" x14ac:dyDescent="0.35">
      <c r="B83" s="13"/>
      <c r="C83" s="13"/>
      <c r="D83" s="13"/>
      <c r="E83" s="13"/>
      <c r="F83" s="13"/>
      <c r="G83" s="13"/>
      <c r="H83" s="54">
        <f t="shared" si="12"/>
        <v>0</v>
      </c>
      <c r="I83" s="13"/>
      <c r="J83" s="13"/>
      <c r="K83" s="8" t="str">
        <f t="shared" si="13"/>
        <v>N/A</v>
      </c>
      <c r="L83" s="55" t="str">
        <f t="shared" si="14"/>
        <v>N/A</v>
      </c>
      <c r="M83" s="55">
        <f t="shared" si="15"/>
        <v>0</v>
      </c>
      <c r="N83" s="13"/>
      <c r="O83" s="55">
        <f t="shared" si="4"/>
        <v>0</v>
      </c>
      <c r="P83" s="13"/>
      <c r="Q83" s="54">
        <f t="shared" si="16"/>
        <v>1</v>
      </c>
      <c r="R83" s="13"/>
      <c r="S83" s="54">
        <f t="shared" si="17"/>
        <v>0</v>
      </c>
      <c r="T83" s="59">
        <f t="shared" si="18"/>
        <v>0</v>
      </c>
      <c r="X83" s="13"/>
      <c r="Y83" s="13"/>
      <c r="Z83" s="13"/>
      <c r="AA83" s="13"/>
      <c r="AB83" s="13"/>
      <c r="AC83" s="13"/>
      <c r="AD83" s="13"/>
      <c r="AE83" s="13"/>
      <c r="AF83" s="13"/>
      <c r="AG83" s="13"/>
      <c r="AH83" s="13"/>
      <c r="AI83" s="13"/>
      <c r="AJ83" s="13"/>
      <c r="AK83" s="13"/>
      <c r="AL83" s="13"/>
    </row>
    <row r="84" spans="2:38" x14ac:dyDescent="0.35">
      <c r="B84" s="13"/>
      <c r="C84" s="13"/>
      <c r="D84" s="13"/>
      <c r="E84" s="13"/>
      <c r="F84" s="13"/>
      <c r="G84" s="13"/>
      <c r="H84" s="54">
        <f t="shared" si="12"/>
        <v>0</v>
      </c>
      <c r="I84" s="13"/>
      <c r="J84" s="13"/>
      <c r="K84" s="8" t="str">
        <f t="shared" si="13"/>
        <v>N/A</v>
      </c>
      <c r="L84" s="55" t="str">
        <f t="shared" si="14"/>
        <v>N/A</v>
      </c>
      <c r="M84" s="55">
        <f t="shared" si="15"/>
        <v>0</v>
      </c>
      <c r="N84" s="13"/>
      <c r="O84" s="55">
        <f t="shared" si="4"/>
        <v>0</v>
      </c>
      <c r="P84" s="13"/>
      <c r="Q84" s="54">
        <f t="shared" si="16"/>
        <v>1</v>
      </c>
      <c r="R84" s="13"/>
      <c r="S84" s="54">
        <f t="shared" si="17"/>
        <v>0</v>
      </c>
      <c r="T84" s="59">
        <f t="shared" si="18"/>
        <v>0</v>
      </c>
      <c r="X84" s="13"/>
      <c r="Y84" s="13"/>
      <c r="Z84" s="13"/>
      <c r="AA84" s="13"/>
      <c r="AB84" s="13"/>
      <c r="AC84" s="13"/>
      <c r="AD84" s="13"/>
      <c r="AE84" s="13"/>
      <c r="AF84" s="13"/>
      <c r="AG84" s="13"/>
      <c r="AH84" s="13"/>
      <c r="AI84" s="13"/>
      <c r="AJ84" s="13"/>
      <c r="AK84" s="13"/>
      <c r="AL84" s="13"/>
    </row>
    <row r="85" spans="2:38" x14ac:dyDescent="0.35">
      <c r="B85" s="13"/>
      <c r="C85" s="13"/>
      <c r="D85" s="13"/>
      <c r="E85" s="13"/>
      <c r="F85" s="13"/>
      <c r="G85" s="13"/>
      <c r="H85" s="54">
        <f t="shared" si="12"/>
        <v>0</v>
      </c>
      <c r="I85" s="13"/>
      <c r="J85" s="13"/>
      <c r="K85" s="8" t="str">
        <f t="shared" si="13"/>
        <v>N/A</v>
      </c>
      <c r="L85" s="55" t="str">
        <f t="shared" si="14"/>
        <v>N/A</v>
      </c>
      <c r="M85" s="55">
        <f t="shared" si="15"/>
        <v>0</v>
      </c>
      <c r="N85" s="13"/>
      <c r="O85" s="55">
        <f t="shared" si="4"/>
        <v>0</v>
      </c>
      <c r="P85" s="13"/>
      <c r="Q85" s="54">
        <f t="shared" si="16"/>
        <v>1</v>
      </c>
      <c r="R85" s="13"/>
      <c r="S85" s="54">
        <f t="shared" si="17"/>
        <v>0</v>
      </c>
      <c r="T85" s="59">
        <f t="shared" si="18"/>
        <v>0</v>
      </c>
      <c r="X85" s="13"/>
      <c r="Y85" s="13"/>
      <c r="Z85" s="13"/>
      <c r="AA85" s="13"/>
      <c r="AB85" s="13"/>
      <c r="AC85" s="13"/>
      <c r="AD85" s="13"/>
      <c r="AE85" s="13"/>
      <c r="AF85" s="13"/>
      <c r="AG85" s="13"/>
      <c r="AH85" s="13"/>
      <c r="AI85" s="13"/>
      <c r="AJ85" s="13"/>
      <c r="AK85" s="13"/>
      <c r="AL85" s="13"/>
    </row>
    <row r="86" spans="2:38" x14ac:dyDescent="0.35">
      <c r="B86" s="13"/>
      <c r="C86" s="13"/>
      <c r="D86" s="13"/>
      <c r="E86" s="13"/>
      <c r="F86" s="13"/>
      <c r="G86" s="13"/>
      <c r="H86" s="54">
        <f t="shared" si="12"/>
        <v>0</v>
      </c>
      <c r="I86" s="13"/>
      <c r="J86" s="13"/>
      <c r="K86" s="8" t="str">
        <f t="shared" si="13"/>
        <v>N/A</v>
      </c>
      <c r="L86" s="55" t="str">
        <f t="shared" si="14"/>
        <v>N/A</v>
      </c>
      <c r="M86" s="55">
        <f t="shared" si="15"/>
        <v>0</v>
      </c>
      <c r="N86" s="13"/>
      <c r="O86" s="55">
        <f t="shared" si="4"/>
        <v>0</v>
      </c>
      <c r="P86" s="13"/>
      <c r="Q86" s="54">
        <f t="shared" si="16"/>
        <v>1</v>
      </c>
      <c r="R86" s="13"/>
      <c r="S86" s="54">
        <f t="shared" si="17"/>
        <v>0</v>
      </c>
      <c r="T86" s="59">
        <f t="shared" si="18"/>
        <v>0</v>
      </c>
      <c r="X86" s="13"/>
      <c r="Y86" s="13"/>
      <c r="Z86" s="13"/>
      <c r="AA86" s="13"/>
      <c r="AB86" s="13"/>
      <c r="AC86" s="13"/>
      <c r="AD86" s="13"/>
      <c r="AE86" s="13"/>
      <c r="AF86" s="13"/>
      <c r="AG86" s="13"/>
      <c r="AH86" s="13"/>
      <c r="AI86" s="13"/>
      <c r="AJ86" s="13"/>
      <c r="AK86" s="13"/>
      <c r="AL86" s="13"/>
    </row>
    <row r="87" spans="2:38" x14ac:dyDescent="0.35">
      <c r="B87" s="13"/>
      <c r="C87" s="13"/>
      <c r="D87" s="13"/>
      <c r="E87" s="13"/>
      <c r="F87" s="13"/>
      <c r="G87" s="13"/>
      <c r="H87" s="54">
        <f t="shared" si="12"/>
        <v>0</v>
      </c>
      <c r="I87" s="13"/>
      <c r="J87" s="13"/>
      <c r="K87" s="8" t="str">
        <f t="shared" si="13"/>
        <v>N/A</v>
      </c>
      <c r="L87" s="55" t="str">
        <f t="shared" si="14"/>
        <v>N/A</v>
      </c>
      <c r="M87" s="55">
        <f t="shared" si="15"/>
        <v>0</v>
      </c>
      <c r="N87" s="13"/>
      <c r="O87" s="55">
        <f t="shared" ref="O87:O184" si="19">IF(AND(N87&lt;=5,N87&gt;0),1,IF(AND(N87&gt;5,N87&lt;=7),0.9,IF(AND(N87&gt;=8,N87&lt;=10),0.8,IF(AND(N87&gt;=11,N87&lt;=15),0.7,IF(AND(N87&gt;=16,N87&lt;=24),0.6,IF(N87&gt;=25,0.5,))))))</f>
        <v>0</v>
      </c>
      <c r="P87" s="13"/>
      <c r="Q87" s="54">
        <f t="shared" si="16"/>
        <v>1</v>
      </c>
      <c r="R87" s="13"/>
      <c r="S87" s="54">
        <f t="shared" si="17"/>
        <v>0</v>
      </c>
      <c r="T87" s="59">
        <f t="shared" si="18"/>
        <v>0</v>
      </c>
      <c r="X87" s="13"/>
      <c r="Y87" s="13"/>
      <c r="Z87" s="13"/>
      <c r="AA87" s="13"/>
      <c r="AB87" s="13"/>
      <c r="AC87" s="13"/>
      <c r="AD87" s="13"/>
      <c r="AE87" s="13"/>
      <c r="AF87" s="13"/>
      <c r="AG87" s="13"/>
      <c r="AH87" s="13"/>
      <c r="AI87" s="13"/>
      <c r="AJ87" s="13"/>
      <c r="AK87" s="13"/>
      <c r="AL87" s="13"/>
    </row>
    <row r="88" spans="2:38" x14ac:dyDescent="0.35">
      <c r="B88" s="13"/>
      <c r="C88" s="13"/>
      <c r="D88" s="13"/>
      <c r="E88" s="13"/>
      <c r="F88" s="13"/>
      <c r="G88" s="13"/>
      <c r="H88" s="54">
        <f t="shared" si="12"/>
        <v>0</v>
      </c>
      <c r="I88" s="13"/>
      <c r="J88" s="13"/>
      <c r="K88" s="8" t="str">
        <f t="shared" si="13"/>
        <v>N/A</v>
      </c>
      <c r="L88" s="55" t="str">
        <f t="shared" si="14"/>
        <v>N/A</v>
      </c>
      <c r="M88" s="55">
        <f t="shared" si="15"/>
        <v>0</v>
      </c>
      <c r="N88" s="13"/>
      <c r="O88" s="55">
        <f t="shared" si="19"/>
        <v>0</v>
      </c>
      <c r="P88" s="13"/>
      <c r="Q88" s="54">
        <f t="shared" si="16"/>
        <v>1</v>
      </c>
      <c r="R88" s="13"/>
      <c r="S88" s="54">
        <f t="shared" si="17"/>
        <v>0</v>
      </c>
      <c r="T88" s="59">
        <f t="shared" si="18"/>
        <v>0</v>
      </c>
      <c r="X88" s="13"/>
      <c r="Y88" s="13"/>
      <c r="Z88" s="13"/>
      <c r="AA88" s="13"/>
      <c r="AB88" s="13"/>
      <c r="AC88" s="13"/>
      <c r="AD88" s="13"/>
      <c r="AE88" s="13"/>
      <c r="AF88" s="13"/>
      <c r="AG88" s="13"/>
      <c r="AH88" s="13"/>
      <c r="AI88" s="13"/>
      <c r="AJ88" s="13"/>
      <c r="AK88" s="13"/>
      <c r="AL88" s="13"/>
    </row>
    <row r="89" spans="2:38" x14ac:dyDescent="0.35">
      <c r="B89" s="13"/>
      <c r="C89" s="13"/>
      <c r="D89" s="13"/>
      <c r="E89" s="13"/>
      <c r="F89" s="13"/>
      <c r="G89" s="13"/>
      <c r="H89" s="54">
        <f t="shared" si="12"/>
        <v>0</v>
      </c>
      <c r="I89" s="13"/>
      <c r="J89" s="13"/>
      <c r="K89" s="8" t="str">
        <f t="shared" si="13"/>
        <v>N/A</v>
      </c>
      <c r="L89" s="55" t="str">
        <f t="shared" si="14"/>
        <v>N/A</v>
      </c>
      <c r="M89" s="55">
        <f t="shared" si="15"/>
        <v>0</v>
      </c>
      <c r="N89" s="13"/>
      <c r="O89" s="55">
        <f t="shared" si="19"/>
        <v>0</v>
      </c>
      <c r="P89" s="13"/>
      <c r="Q89" s="54">
        <f t="shared" si="16"/>
        <v>1</v>
      </c>
      <c r="R89" s="13"/>
      <c r="S89" s="54">
        <f t="shared" si="17"/>
        <v>0</v>
      </c>
      <c r="T89" s="59">
        <f t="shared" si="18"/>
        <v>0</v>
      </c>
      <c r="X89" s="13"/>
      <c r="Y89" s="13"/>
      <c r="Z89" s="13"/>
      <c r="AA89" s="13"/>
      <c r="AB89" s="13"/>
      <c r="AC89" s="13"/>
      <c r="AD89" s="13"/>
      <c r="AE89" s="13"/>
      <c r="AF89" s="13"/>
      <c r="AG89" s="13"/>
      <c r="AH89" s="13"/>
      <c r="AI89" s="13"/>
      <c r="AJ89" s="13"/>
      <c r="AK89" s="13"/>
      <c r="AL89" s="13"/>
    </row>
    <row r="90" spans="2:38" x14ac:dyDescent="0.35">
      <c r="B90" s="13"/>
      <c r="C90" s="13"/>
      <c r="D90" s="13"/>
      <c r="E90" s="13"/>
      <c r="F90" s="13"/>
      <c r="G90" s="13"/>
      <c r="H90" s="54">
        <f t="shared" si="12"/>
        <v>0</v>
      </c>
      <c r="I90" s="13"/>
      <c r="J90" s="13"/>
      <c r="K90" s="8" t="str">
        <f t="shared" si="13"/>
        <v>N/A</v>
      </c>
      <c r="L90" s="55" t="str">
        <f t="shared" si="14"/>
        <v>N/A</v>
      </c>
      <c r="M90" s="55">
        <f t="shared" si="15"/>
        <v>0</v>
      </c>
      <c r="N90" s="13"/>
      <c r="O90" s="55">
        <f t="shared" si="19"/>
        <v>0</v>
      </c>
      <c r="P90" s="13"/>
      <c r="Q90" s="54">
        <f t="shared" si="16"/>
        <v>1</v>
      </c>
      <c r="R90" s="13"/>
      <c r="S90" s="54">
        <f t="shared" si="17"/>
        <v>0</v>
      </c>
      <c r="T90" s="59">
        <f t="shared" si="18"/>
        <v>0</v>
      </c>
      <c r="X90" s="13"/>
      <c r="Y90" s="13"/>
      <c r="Z90" s="13"/>
      <c r="AA90" s="13"/>
      <c r="AB90" s="13"/>
      <c r="AC90" s="13"/>
      <c r="AD90" s="13"/>
      <c r="AE90" s="13"/>
      <c r="AF90" s="13"/>
      <c r="AG90" s="13"/>
      <c r="AH90" s="13"/>
      <c r="AI90" s="13"/>
      <c r="AJ90" s="13"/>
      <c r="AK90" s="13"/>
      <c r="AL90" s="13"/>
    </row>
    <row r="91" spans="2:38" x14ac:dyDescent="0.35">
      <c r="B91" s="13"/>
      <c r="C91" s="13"/>
      <c r="D91" s="13"/>
      <c r="E91" s="13"/>
      <c r="F91" s="13"/>
      <c r="G91" s="13"/>
      <c r="H91" s="54">
        <f t="shared" si="12"/>
        <v>0</v>
      </c>
      <c r="I91" s="13"/>
      <c r="J91" s="13"/>
      <c r="K91" s="8" t="str">
        <f t="shared" si="13"/>
        <v>N/A</v>
      </c>
      <c r="L91" s="55" t="str">
        <f t="shared" si="14"/>
        <v>N/A</v>
      </c>
      <c r="M91" s="55">
        <f t="shared" si="15"/>
        <v>0</v>
      </c>
      <c r="N91" s="13"/>
      <c r="O91" s="55">
        <f t="shared" si="19"/>
        <v>0</v>
      </c>
      <c r="P91" s="13"/>
      <c r="Q91" s="54">
        <f t="shared" si="16"/>
        <v>1</v>
      </c>
      <c r="R91" s="13"/>
      <c r="S91" s="54">
        <f t="shared" si="17"/>
        <v>0</v>
      </c>
      <c r="T91" s="59">
        <f t="shared" si="18"/>
        <v>0</v>
      </c>
      <c r="X91" s="13"/>
      <c r="Y91" s="13"/>
      <c r="Z91" s="13"/>
      <c r="AA91" s="13"/>
      <c r="AB91" s="13"/>
      <c r="AC91" s="13"/>
      <c r="AD91" s="13"/>
      <c r="AE91" s="13"/>
      <c r="AF91" s="13"/>
      <c r="AG91" s="13"/>
      <c r="AH91" s="13"/>
      <c r="AI91" s="13"/>
      <c r="AJ91" s="13"/>
      <c r="AK91" s="13"/>
      <c r="AL91" s="13"/>
    </row>
    <row r="92" spans="2:38" x14ac:dyDescent="0.35">
      <c r="B92" s="13"/>
      <c r="C92" s="13"/>
      <c r="D92" s="13"/>
      <c r="E92" s="13"/>
      <c r="F92" s="13"/>
      <c r="G92" s="13"/>
      <c r="H92" s="54">
        <f t="shared" si="12"/>
        <v>0</v>
      </c>
      <c r="I92" s="13"/>
      <c r="J92" s="13"/>
      <c r="K92" s="8" t="str">
        <f t="shared" si="13"/>
        <v>N/A</v>
      </c>
      <c r="L92" s="55" t="str">
        <f t="shared" si="14"/>
        <v>N/A</v>
      </c>
      <c r="M92" s="55">
        <f t="shared" si="15"/>
        <v>0</v>
      </c>
      <c r="N92" s="13"/>
      <c r="O92" s="55">
        <f t="shared" si="19"/>
        <v>0</v>
      </c>
      <c r="P92" s="13"/>
      <c r="Q92" s="54">
        <f t="shared" si="16"/>
        <v>1</v>
      </c>
      <c r="R92" s="13"/>
      <c r="S92" s="54">
        <f t="shared" si="17"/>
        <v>0</v>
      </c>
      <c r="T92" s="59">
        <f t="shared" si="18"/>
        <v>0</v>
      </c>
      <c r="X92" s="13"/>
      <c r="Y92" s="13"/>
      <c r="Z92" s="13"/>
      <c r="AA92" s="13"/>
      <c r="AB92" s="13"/>
      <c r="AC92" s="13"/>
      <c r="AD92" s="13"/>
      <c r="AE92" s="13"/>
      <c r="AF92" s="13"/>
      <c r="AG92" s="13"/>
      <c r="AH92" s="13"/>
      <c r="AI92" s="13"/>
      <c r="AJ92" s="13"/>
      <c r="AK92" s="13"/>
      <c r="AL92" s="13"/>
    </row>
    <row r="93" spans="2:38" x14ac:dyDescent="0.35">
      <c r="B93" s="13"/>
      <c r="C93" s="13"/>
      <c r="D93" s="13"/>
      <c r="E93" s="13"/>
      <c r="F93" s="13"/>
      <c r="G93" s="13"/>
      <c r="H93" s="54">
        <f t="shared" si="12"/>
        <v>0</v>
      </c>
      <c r="I93" s="13"/>
      <c r="J93" s="13"/>
      <c r="K93" s="8" t="str">
        <f t="shared" si="13"/>
        <v>N/A</v>
      </c>
      <c r="L93" s="55" t="str">
        <f t="shared" si="14"/>
        <v>N/A</v>
      </c>
      <c r="M93" s="55">
        <f t="shared" si="15"/>
        <v>0</v>
      </c>
      <c r="N93" s="13"/>
      <c r="O93" s="55">
        <f t="shared" si="19"/>
        <v>0</v>
      </c>
      <c r="P93" s="13"/>
      <c r="Q93" s="54">
        <f t="shared" si="16"/>
        <v>1</v>
      </c>
      <c r="R93" s="13"/>
      <c r="S93" s="54">
        <f t="shared" si="17"/>
        <v>0</v>
      </c>
      <c r="T93" s="59">
        <f t="shared" si="18"/>
        <v>0</v>
      </c>
      <c r="X93" s="13"/>
      <c r="Y93" s="13"/>
      <c r="Z93" s="13"/>
      <c r="AA93" s="13"/>
      <c r="AB93" s="13"/>
      <c r="AC93" s="13"/>
      <c r="AD93" s="13"/>
      <c r="AE93" s="13"/>
      <c r="AF93" s="13"/>
      <c r="AG93" s="13"/>
      <c r="AH93" s="13"/>
      <c r="AI93" s="13"/>
      <c r="AJ93" s="13"/>
      <c r="AK93" s="13"/>
      <c r="AL93" s="13"/>
    </row>
    <row r="94" spans="2:38" x14ac:dyDescent="0.35">
      <c r="B94" s="13"/>
      <c r="C94" s="13"/>
      <c r="D94" s="13"/>
      <c r="E94" s="13"/>
      <c r="F94" s="13"/>
      <c r="G94" s="13"/>
      <c r="H94" s="54">
        <f t="shared" si="12"/>
        <v>0</v>
      </c>
      <c r="I94" s="13"/>
      <c r="J94" s="13"/>
      <c r="K94" s="8" t="str">
        <f t="shared" si="13"/>
        <v>N/A</v>
      </c>
      <c r="L94" s="55" t="str">
        <f t="shared" si="14"/>
        <v>N/A</v>
      </c>
      <c r="M94" s="55">
        <f t="shared" si="15"/>
        <v>0</v>
      </c>
      <c r="N94" s="13"/>
      <c r="O94" s="55">
        <f t="shared" si="19"/>
        <v>0</v>
      </c>
      <c r="P94" s="13"/>
      <c r="Q94" s="54">
        <f t="shared" si="16"/>
        <v>1</v>
      </c>
      <c r="R94" s="13"/>
      <c r="S94" s="54">
        <f t="shared" si="17"/>
        <v>0</v>
      </c>
      <c r="T94" s="59">
        <f t="shared" si="18"/>
        <v>0</v>
      </c>
      <c r="X94" s="13"/>
      <c r="Y94" s="13"/>
      <c r="Z94" s="13"/>
      <c r="AA94" s="13"/>
      <c r="AB94" s="13"/>
      <c r="AC94" s="13"/>
      <c r="AD94" s="13"/>
      <c r="AE94" s="13"/>
      <c r="AF94" s="13"/>
      <c r="AG94" s="13"/>
      <c r="AH94" s="13"/>
      <c r="AI94" s="13"/>
      <c r="AJ94" s="13"/>
      <c r="AK94" s="13"/>
      <c r="AL94" s="13"/>
    </row>
    <row r="95" spans="2:38" x14ac:dyDescent="0.35">
      <c r="B95" s="13"/>
      <c r="C95" s="13"/>
      <c r="D95" s="13"/>
      <c r="E95" s="13"/>
      <c r="F95" s="13"/>
      <c r="G95" s="13"/>
      <c r="H95" s="54">
        <f t="shared" si="12"/>
        <v>0</v>
      </c>
      <c r="I95" s="13"/>
      <c r="J95" s="13"/>
      <c r="K95" s="8" t="str">
        <f t="shared" si="13"/>
        <v>N/A</v>
      </c>
      <c r="L95" s="55" t="str">
        <f t="shared" si="14"/>
        <v>N/A</v>
      </c>
      <c r="M95" s="55">
        <f t="shared" si="15"/>
        <v>0</v>
      </c>
      <c r="N95" s="13"/>
      <c r="O95" s="55">
        <f t="shared" si="19"/>
        <v>0</v>
      </c>
      <c r="P95" s="13"/>
      <c r="Q95" s="54">
        <f t="shared" si="16"/>
        <v>1</v>
      </c>
      <c r="R95" s="13"/>
      <c r="S95" s="54">
        <f t="shared" si="17"/>
        <v>0</v>
      </c>
      <c r="T95" s="59">
        <f t="shared" si="18"/>
        <v>0</v>
      </c>
      <c r="X95" s="13"/>
      <c r="Y95" s="13"/>
      <c r="Z95" s="13"/>
      <c r="AA95" s="13"/>
      <c r="AB95" s="13"/>
      <c r="AC95" s="13"/>
      <c r="AD95" s="13"/>
      <c r="AE95" s="13"/>
      <c r="AF95" s="13"/>
      <c r="AG95" s="13"/>
      <c r="AH95" s="13"/>
      <c r="AI95" s="13"/>
      <c r="AJ95" s="13"/>
      <c r="AK95" s="13"/>
      <c r="AL95" s="13"/>
    </row>
    <row r="96" spans="2:38" x14ac:dyDescent="0.35">
      <c r="B96" s="13"/>
      <c r="C96" s="13"/>
      <c r="D96" s="13"/>
      <c r="E96" s="13"/>
      <c r="F96" s="13"/>
      <c r="G96" s="13"/>
      <c r="H96" s="54">
        <f t="shared" si="12"/>
        <v>0</v>
      </c>
      <c r="I96" s="13"/>
      <c r="J96" s="13"/>
      <c r="K96" s="8" t="str">
        <f t="shared" si="13"/>
        <v>N/A</v>
      </c>
      <c r="L96" s="55" t="str">
        <f t="shared" si="14"/>
        <v>N/A</v>
      </c>
      <c r="M96" s="55">
        <f t="shared" si="15"/>
        <v>0</v>
      </c>
      <c r="N96" s="13"/>
      <c r="O96" s="55">
        <f t="shared" si="19"/>
        <v>0</v>
      </c>
      <c r="P96" s="13"/>
      <c r="Q96" s="54">
        <f t="shared" si="16"/>
        <v>1</v>
      </c>
      <c r="R96" s="13"/>
      <c r="S96" s="54">
        <f t="shared" si="17"/>
        <v>0</v>
      </c>
      <c r="T96" s="59">
        <f t="shared" si="18"/>
        <v>0</v>
      </c>
      <c r="X96" s="13"/>
      <c r="Y96" s="13"/>
      <c r="Z96" s="13"/>
      <c r="AA96" s="13"/>
      <c r="AB96" s="13"/>
      <c r="AC96" s="13"/>
      <c r="AD96" s="13"/>
      <c r="AE96" s="13"/>
      <c r="AF96" s="13"/>
      <c r="AG96" s="13"/>
      <c r="AH96" s="13"/>
      <c r="AI96" s="13"/>
      <c r="AJ96" s="13"/>
      <c r="AK96" s="13"/>
      <c r="AL96" s="13"/>
    </row>
    <row r="97" spans="2:38" x14ac:dyDescent="0.35">
      <c r="B97" s="13"/>
      <c r="C97" s="13"/>
      <c r="D97" s="13"/>
      <c r="E97" s="13"/>
      <c r="F97" s="13"/>
      <c r="G97" s="13"/>
      <c r="H97" s="54">
        <f t="shared" si="12"/>
        <v>0</v>
      </c>
      <c r="I97" s="13"/>
      <c r="J97" s="13"/>
      <c r="K97" s="8" t="str">
        <f t="shared" si="13"/>
        <v>N/A</v>
      </c>
      <c r="L97" s="55" t="str">
        <f t="shared" si="14"/>
        <v>N/A</v>
      </c>
      <c r="M97" s="55">
        <f t="shared" si="15"/>
        <v>0</v>
      </c>
      <c r="N97" s="13"/>
      <c r="O97" s="55">
        <f t="shared" si="19"/>
        <v>0</v>
      </c>
      <c r="P97" s="13"/>
      <c r="Q97" s="54">
        <f t="shared" si="16"/>
        <v>1</v>
      </c>
      <c r="R97" s="13"/>
      <c r="S97" s="54">
        <f t="shared" si="17"/>
        <v>0</v>
      </c>
      <c r="T97" s="59">
        <f t="shared" si="18"/>
        <v>0</v>
      </c>
      <c r="X97" s="13"/>
      <c r="Y97" s="13"/>
      <c r="Z97" s="13"/>
      <c r="AA97" s="13"/>
      <c r="AB97" s="13"/>
      <c r="AC97" s="13"/>
      <c r="AD97" s="13"/>
      <c r="AE97" s="13"/>
      <c r="AF97" s="13"/>
      <c r="AG97" s="13"/>
      <c r="AH97" s="13"/>
      <c r="AI97" s="13"/>
      <c r="AJ97" s="13"/>
      <c r="AK97" s="13"/>
      <c r="AL97" s="13"/>
    </row>
    <row r="98" spans="2:38" x14ac:dyDescent="0.35">
      <c r="B98" s="13"/>
      <c r="C98" s="13"/>
      <c r="D98" s="13"/>
      <c r="E98" s="13"/>
      <c r="F98" s="13"/>
      <c r="G98" s="13"/>
      <c r="H98" s="54">
        <f t="shared" si="12"/>
        <v>0</v>
      </c>
      <c r="I98" s="13"/>
      <c r="J98" s="13"/>
      <c r="K98" s="8" t="str">
        <f t="shared" si="13"/>
        <v>N/A</v>
      </c>
      <c r="L98" s="55" t="str">
        <f t="shared" si="14"/>
        <v>N/A</v>
      </c>
      <c r="M98" s="55">
        <f t="shared" si="15"/>
        <v>0</v>
      </c>
      <c r="N98" s="13"/>
      <c r="O98" s="55">
        <f t="shared" si="19"/>
        <v>0</v>
      </c>
      <c r="P98" s="13"/>
      <c r="Q98" s="54">
        <f t="shared" si="16"/>
        <v>1</v>
      </c>
      <c r="R98" s="13"/>
      <c r="S98" s="54">
        <f t="shared" si="17"/>
        <v>0</v>
      </c>
      <c r="T98" s="59">
        <f t="shared" si="18"/>
        <v>0</v>
      </c>
      <c r="X98" s="13"/>
      <c r="Y98" s="13"/>
      <c r="Z98" s="13"/>
      <c r="AA98" s="13"/>
      <c r="AB98" s="13"/>
      <c r="AC98" s="13"/>
      <c r="AD98" s="13"/>
      <c r="AE98" s="13"/>
      <c r="AF98" s="13"/>
      <c r="AG98" s="13"/>
      <c r="AH98" s="13"/>
      <c r="AI98" s="13"/>
      <c r="AJ98" s="13"/>
      <c r="AK98" s="13"/>
      <c r="AL98" s="13"/>
    </row>
    <row r="99" spans="2:38" x14ac:dyDescent="0.35">
      <c r="B99" s="13"/>
      <c r="C99" s="13"/>
      <c r="D99" s="13"/>
      <c r="E99" s="13"/>
      <c r="F99" s="13"/>
      <c r="G99" s="13"/>
      <c r="H99" s="54">
        <f t="shared" si="12"/>
        <v>0</v>
      </c>
      <c r="I99" s="13"/>
      <c r="J99" s="13"/>
      <c r="K99" s="8" t="str">
        <f t="shared" si="13"/>
        <v>N/A</v>
      </c>
      <c r="L99" s="55" t="str">
        <f t="shared" si="14"/>
        <v>N/A</v>
      </c>
      <c r="M99" s="55">
        <f t="shared" si="15"/>
        <v>0</v>
      </c>
      <c r="N99" s="13"/>
      <c r="O99" s="55">
        <f t="shared" si="19"/>
        <v>0</v>
      </c>
      <c r="P99" s="13"/>
      <c r="Q99" s="54">
        <f t="shared" si="16"/>
        <v>1</v>
      </c>
      <c r="R99" s="13"/>
      <c r="S99" s="54">
        <f t="shared" si="17"/>
        <v>0</v>
      </c>
      <c r="T99" s="59">
        <f t="shared" si="18"/>
        <v>0</v>
      </c>
      <c r="X99" s="13"/>
      <c r="Y99" s="13"/>
      <c r="Z99" s="13"/>
      <c r="AA99" s="13"/>
      <c r="AB99" s="13"/>
      <c r="AC99" s="13"/>
      <c r="AD99" s="13"/>
      <c r="AE99" s="13"/>
      <c r="AF99" s="13"/>
      <c r="AG99" s="13"/>
      <c r="AH99" s="13"/>
      <c r="AI99" s="13"/>
      <c r="AJ99" s="13"/>
      <c r="AK99" s="13"/>
      <c r="AL99" s="13"/>
    </row>
    <row r="100" spans="2:38" x14ac:dyDescent="0.35">
      <c r="B100" s="13"/>
      <c r="C100" s="13"/>
      <c r="D100" s="13"/>
      <c r="E100" s="13"/>
      <c r="F100" s="13"/>
      <c r="G100" s="13"/>
      <c r="H100" s="54">
        <f t="shared" si="12"/>
        <v>0</v>
      </c>
      <c r="I100" s="13"/>
      <c r="J100" s="13"/>
      <c r="K100" s="8" t="str">
        <f t="shared" si="13"/>
        <v>N/A</v>
      </c>
      <c r="L100" s="55" t="str">
        <f t="shared" si="14"/>
        <v>N/A</v>
      </c>
      <c r="M100" s="55">
        <f t="shared" si="15"/>
        <v>0</v>
      </c>
      <c r="N100" s="13"/>
      <c r="O100" s="55">
        <f t="shared" si="19"/>
        <v>0</v>
      </c>
      <c r="P100" s="13"/>
      <c r="Q100" s="54">
        <f t="shared" si="16"/>
        <v>1</v>
      </c>
      <c r="R100" s="13"/>
      <c r="S100" s="54">
        <f t="shared" si="17"/>
        <v>0</v>
      </c>
      <c r="T100" s="59">
        <f t="shared" si="18"/>
        <v>0</v>
      </c>
      <c r="X100" s="13"/>
      <c r="Y100" s="13"/>
      <c r="Z100" s="13"/>
      <c r="AA100" s="13"/>
      <c r="AB100" s="13"/>
      <c r="AC100" s="13"/>
      <c r="AD100" s="13"/>
      <c r="AE100" s="13"/>
      <c r="AF100" s="13"/>
      <c r="AG100" s="13"/>
      <c r="AH100" s="13"/>
      <c r="AI100" s="13"/>
      <c r="AJ100" s="13"/>
      <c r="AK100" s="13"/>
      <c r="AL100" s="13"/>
    </row>
    <row r="101" spans="2:38" x14ac:dyDescent="0.35">
      <c r="B101" s="13"/>
      <c r="C101" s="13"/>
      <c r="D101" s="13"/>
      <c r="E101" s="13"/>
      <c r="F101" s="13"/>
      <c r="G101" s="13"/>
      <c r="H101" s="54">
        <f t="shared" si="12"/>
        <v>0</v>
      </c>
      <c r="I101" s="13"/>
      <c r="J101" s="13"/>
      <c r="K101" s="8" t="str">
        <f t="shared" si="13"/>
        <v>N/A</v>
      </c>
      <c r="L101" s="55" t="str">
        <f t="shared" si="14"/>
        <v>N/A</v>
      </c>
      <c r="M101" s="55">
        <f t="shared" si="15"/>
        <v>0</v>
      </c>
      <c r="N101" s="13"/>
      <c r="O101" s="55">
        <f t="shared" si="19"/>
        <v>0</v>
      </c>
      <c r="P101" s="13"/>
      <c r="Q101" s="54">
        <f t="shared" si="16"/>
        <v>1</v>
      </c>
      <c r="R101" s="13"/>
      <c r="S101" s="54">
        <f t="shared" si="17"/>
        <v>0</v>
      </c>
      <c r="T101" s="59">
        <f t="shared" si="18"/>
        <v>0</v>
      </c>
      <c r="X101" s="13"/>
      <c r="Y101" s="13"/>
      <c r="Z101" s="13"/>
      <c r="AA101" s="13"/>
      <c r="AB101" s="13"/>
      <c r="AC101" s="13"/>
      <c r="AD101" s="13"/>
      <c r="AE101" s="13"/>
      <c r="AF101" s="13"/>
      <c r="AG101" s="13"/>
      <c r="AH101" s="13"/>
      <c r="AI101" s="13"/>
      <c r="AJ101" s="13"/>
      <c r="AK101" s="13"/>
      <c r="AL101" s="13"/>
    </row>
    <row r="102" spans="2:38" x14ac:dyDescent="0.35">
      <c r="B102" s="13"/>
      <c r="C102" s="13"/>
      <c r="D102" s="13"/>
      <c r="E102" s="13"/>
      <c r="F102" s="13"/>
      <c r="G102" s="13"/>
      <c r="H102" s="54">
        <f t="shared" ref="H102:H184" si="20">0.05*E102</f>
        <v>0</v>
      </c>
      <c r="I102" s="13"/>
      <c r="J102" s="13"/>
      <c r="K102" s="8" t="str">
        <f t="shared" ref="K102:K184" si="21">IF(I102=0,"N/A",I102/J102)</f>
        <v>N/A</v>
      </c>
      <c r="L102" s="55" t="str">
        <f t="shared" ref="L102:L184" si="22">IF(K102="N/A","N/A",IF(K102&lt;=0.1,"D1",IF(AND(K102&gt;0.1,K102&lt;=0.25),"Q1",IF(AND(K102&gt;0.25,K102&lt;=0.5),"Q2",IF(AND(K102&gt;0.5,K102&lt;=0.75),"Q3",IF(K102&gt;0.75,"Q4",0))))))</f>
        <v>N/A</v>
      </c>
      <c r="M102" s="55">
        <f t="shared" ref="M102:M184" si="23">IF(K102="N/A",0,IF(L102="D1",0.75,IF(L102="Q1",0.5,IF(L102="Q2",0.4,IF(L102="Q3",0.25,IF(L102="Q4",0.15,0))))))</f>
        <v>0</v>
      </c>
      <c r="N102" s="13"/>
      <c r="O102" s="55">
        <f t="shared" si="19"/>
        <v>0</v>
      </c>
      <c r="P102" s="13"/>
      <c r="Q102" s="54">
        <f t="shared" si="16"/>
        <v>1</v>
      </c>
      <c r="R102" s="13"/>
      <c r="S102" s="54">
        <f t="shared" si="17"/>
        <v>0</v>
      </c>
      <c r="T102" s="59">
        <f t="shared" si="18"/>
        <v>0</v>
      </c>
      <c r="X102" s="13"/>
      <c r="Y102" s="13"/>
      <c r="Z102" s="13"/>
      <c r="AA102" s="13"/>
      <c r="AB102" s="13"/>
      <c r="AC102" s="13"/>
      <c r="AD102" s="13"/>
      <c r="AE102" s="13"/>
      <c r="AF102" s="13"/>
      <c r="AG102" s="13"/>
      <c r="AH102" s="13"/>
      <c r="AI102" s="13"/>
      <c r="AJ102" s="13"/>
      <c r="AK102" s="13"/>
      <c r="AL102" s="13"/>
    </row>
    <row r="103" spans="2:38" x14ac:dyDescent="0.35">
      <c r="B103" s="13"/>
      <c r="C103" s="13"/>
      <c r="D103" s="13"/>
      <c r="E103" s="13"/>
      <c r="F103" s="13"/>
      <c r="G103" s="13"/>
      <c r="H103" s="54">
        <f t="shared" si="20"/>
        <v>0</v>
      </c>
      <c r="I103" s="13"/>
      <c r="J103" s="13"/>
      <c r="K103" s="8" t="str">
        <f t="shared" si="21"/>
        <v>N/A</v>
      </c>
      <c r="L103" s="55" t="str">
        <f t="shared" si="22"/>
        <v>N/A</v>
      </c>
      <c r="M103" s="55">
        <f t="shared" si="23"/>
        <v>0</v>
      </c>
      <c r="N103" s="13"/>
      <c r="O103" s="55">
        <f t="shared" si="19"/>
        <v>0</v>
      </c>
      <c r="P103" s="13"/>
      <c r="Q103" s="54">
        <f t="shared" si="16"/>
        <v>1</v>
      </c>
      <c r="R103" s="13"/>
      <c r="S103" s="54">
        <f t="shared" si="17"/>
        <v>0</v>
      </c>
      <c r="T103" s="59">
        <f t="shared" si="18"/>
        <v>0</v>
      </c>
      <c r="X103" s="13"/>
      <c r="Y103" s="13"/>
      <c r="Z103" s="13"/>
      <c r="AA103" s="13"/>
      <c r="AB103" s="13"/>
      <c r="AC103" s="13"/>
      <c r="AD103" s="13"/>
      <c r="AE103" s="13"/>
      <c r="AF103" s="13"/>
      <c r="AG103" s="13"/>
      <c r="AH103" s="13"/>
      <c r="AI103" s="13"/>
      <c r="AJ103" s="13"/>
      <c r="AK103" s="13"/>
      <c r="AL103" s="13"/>
    </row>
    <row r="104" spans="2:38" x14ac:dyDescent="0.35">
      <c r="B104" s="13"/>
      <c r="C104" s="13"/>
      <c r="D104" s="13"/>
      <c r="E104" s="13"/>
      <c r="F104" s="13"/>
      <c r="G104" s="13"/>
      <c r="H104" s="54">
        <f t="shared" si="20"/>
        <v>0</v>
      </c>
      <c r="I104" s="13"/>
      <c r="J104" s="13"/>
      <c r="K104" s="8" t="str">
        <f t="shared" si="21"/>
        <v>N/A</v>
      </c>
      <c r="L104" s="55" t="str">
        <f t="shared" si="22"/>
        <v>N/A</v>
      </c>
      <c r="M104" s="55">
        <f t="shared" si="23"/>
        <v>0</v>
      </c>
      <c r="N104" s="13"/>
      <c r="O104" s="55">
        <f t="shared" si="19"/>
        <v>0</v>
      </c>
      <c r="P104" s="13"/>
      <c r="Q104" s="54">
        <f t="shared" si="16"/>
        <v>1</v>
      </c>
      <c r="R104" s="13"/>
      <c r="S104" s="54">
        <f t="shared" si="17"/>
        <v>0</v>
      </c>
      <c r="T104" s="59">
        <f t="shared" si="18"/>
        <v>0</v>
      </c>
      <c r="X104" s="13"/>
      <c r="Y104" s="13"/>
      <c r="Z104" s="13"/>
      <c r="AA104" s="13"/>
      <c r="AB104" s="13"/>
      <c r="AC104" s="13"/>
      <c r="AD104" s="13"/>
      <c r="AE104" s="13"/>
      <c r="AF104" s="13"/>
      <c r="AG104" s="13"/>
      <c r="AH104" s="13"/>
      <c r="AI104" s="13"/>
      <c r="AJ104" s="13"/>
      <c r="AK104" s="13"/>
      <c r="AL104" s="13"/>
    </row>
    <row r="105" spans="2:38" x14ac:dyDescent="0.35">
      <c r="B105" s="13"/>
      <c r="C105" s="13"/>
      <c r="D105" s="13"/>
      <c r="E105" s="13"/>
      <c r="F105" s="13"/>
      <c r="G105" s="13"/>
      <c r="H105" s="54">
        <f t="shared" si="20"/>
        <v>0</v>
      </c>
      <c r="I105" s="13"/>
      <c r="J105" s="13"/>
      <c r="K105" s="8" t="str">
        <f t="shared" si="21"/>
        <v>N/A</v>
      </c>
      <c r="L105" s="55" t="str">
        <f t="shared" si="22"/>
        <v>N/A</v>
      </c>
      <c r="M105" s="55">
        <f t="shared" si="23"/>
        <v>0</v>
      </c>
      <c r="N105" s="13"/>
      <c r="O105" s="55">
        <f t="shared" si="19"/>
        <v>0</v>
      </c>
      <c r="P105" s="13"/>
      <c r="Q105" s="54">
        <f t="shared" si="16"/>
        <v>1</v>
      </c>
      <c r="R105" s="13"/>
      <c r="S105" s="54">
        <f t="shared" si="17"/>
        <v>0</v>
      </c>
      <c r="T105" s="59">
        <f t="shared" si="18"/>
        <v>0</v>
      </c>
      <c r="X105" s="13"/>
      <c r="Y105" s="13"/>
      <c r="Z105" s="13"/>
      <c r="AA105" s="13"/>
      <c r="AB105" s="13"/>
      <c r="AC105" s="13"/>
      <c r="AD105" s="13"/>
      <c r="AE105" s="13"/>
      <c r="AF105" s="13"/>
      <c r="AG105" s="13"/>
      <c r="AH105" s="13"/>
      <c r="AI105" s="13"/>
      <c r="AJ105" s="13"/>
      <c r="AK105" s="13"/>
      <c r="AL105" s="13"/>
    </row>
    <row r="106" spans="2:38" x14ac:dyDescent="0.35">
      <c r="B106" s="13"/>
      <c r="C106" s="13"/>
      <c r="D106" s="13"/>
      <c r="E106" s="13"/>
      <c r="F106" s="13"/>
      <c r="G106" s="13"/>
      <c r="H106" s="54">
        <f t="shared" si="20"/>
        <v>0</v>
      </c>
      <c r="I106" s="13"/>
      <c r="J106" s="13"/>
      <c r="K106" s="8" t="str">
        <f t="shared" si="21"/>
        <v>N/A</v>
      </c>
      <c r="L106" s="55" t="str">
        <f t="shared" si="22"/>
        <v>N/A</v>
      </c>
      <c r="M106" s="55">
        <f t="shared" si="23"/>
        <v>0</v>
      </c>
      <c r="N106" s="13"/>
      <c r="O106" s="55">
        <f t="shared" si="19"/>
        <v>0</v>
      </c>
      <c r="P106" s="13"/>
      <c r="Q106" s="54">
        <f t="shared" si="16"/>
        <v>1</v>
      </c>
      <c r="R106" s="13"/>
      <c r="S106" s="54">
        <f t="shared" si="17"/>
        <v>0</v>
      </c>
      <c r="T106" s="59">
        <f t="shared" si="18"/>
        <v>0</v>
      </c>
      <c r="X106" s="13"/>
      <c r="Y106" s="13"/>
      <c r="Z106" s="13"/>
      <c r="AA106" s="13"/>
      <c r="AB106" s="13"/>
      <c r="AC106" s="13"/>
      <c r="AD106" s="13"/>
      <c r="AE106" s="13"/>
      <c r="AF106" s="13"/>
      <c r="AG106" s="13"/>
      <c r="AH106" s="13"/>
      <c r="AI106" s="13"/>
      <c r="AJ106" s="13"/>
      <c r="AK106" s="13"/>
      <c r="AL106" s="13"/>
    </row>
    <row r="107" spans="2:38" x14ac:dyDescent="0.35">
      <c r="B107" s="13"/>
      <c r="C107" s="13"/>
      <c r="D107" s="13"/>
      <c r="E107" s="13"/>
      <c r="F107" s="13"/>
      <c r="G107" s="13"/>
      <c r="H107" s="54">
        <f t="shared" si="20"/>
        <v>0</v>
      </c>
      <c r="I107" s="13"/>
      <c r="J107" s="13"/>
      <c r="K107" s="8" t="str">
        <f t="shared" si="21"/>
        <v>N/A</v>
      </c>
      <c r="L107" s="55" t="str">
        <f t="shared" si="22"/>
        <v>N/A</v>
      </c>
      <c r="M107" s="55">
        <f t="shared" si="23"/>
        <v>0</v>
      </c>
      <c r="N107" s="13"/>
      <c r="O107" s="55">
        <f t="shared" si="19"/>
        <v>0</v>
      </c>
      <c r="P107" s="13"/>
      <c r="Q107" s="54">
        <f t="shared" si="16"/>
        <v>1</v>
      </c>
      <c r="R107" s="13"/>
      <c r="S107" s="54">
        <f t="shared" si="17"/>
        <v>0</v>
      </c>
      <c r="T107" s="59">
        <f t="shared" si="18"/>
        <v>0</v>
      </c>
      <c r="X107" s="13"/>
      <c r="Y107" s="13"/>
      <c r="Z107" s="13"/>
      <c r="AA107" s="13"/>
      <c r="AB107" s="13"/>
      <c r="AC107" s="13"/>
      <c r="AD107" s="13"/>
      <c r="AE107" s="13"/>
      <c r="AF107" s="13"/>
      <c r="AG107" s="13"/>
      <c r="AH107" s="13"/>
      <c r="AI107" s="13"/>
      <c r="AJ107" s="13"/>
      <c r="AK107" s="13"/>
      <c r="AL107" s="13"/>
    </row>
    <row r="108" spans="2:38" x14ac:dyDescent="0.35">
      <c r="B108" s="13"/>
      <c r="C108" s="13"/>
      <c r="D108" s="13"/>
      <c r="E108" s="13"/>
      <c r="F108" s="13"/>
      <c r="G108" s="13"/>
      <c r="H108" s="54">
        <f t="shared" si="20"/>
        <v>0</v>
      </c>
      <c r="I108" s="13"/>
      <c r="J108" s="13"/>
      <c r="K108" s="8" t="str">
        <f t="shared" si="21"/>
        <v>N/A</v>
      </c>
      <c r="L108" s="55" t="str">
        <f t="shared" si="22"/>
        <v>N/A</v>
      </c>
      <c r="M108" s="55">
        <f t="shared" si="23"/>
        <v>0</v>
      </c>
      <c r="N108" s="13"/>
      <c r="O108" s="55">
        <f t="shared" si="19"/>
        <v>0</v>
      </c>
      <c r="P108" s="13"/>
      <c r="Q108" s="54">
        <f t="shared" si="16"/>
        <v>1</v>
      </c>
      <c r="R108" s="13"/>
      <c r="S108" s="54">
        <f t="shared" si="17"/>
        <v>0</v>
      </c>
      <c r="T108" s="59">
        <f t="shared" si="18"/>
        <v>0</v>
      </c>
      <c r="X108" s="13"/>
      <c r="Y108" s="13"/>
      <c r="Z108" s="13"/>
      <c r="AA108" s="13"/>
      <c r="AB108" s="13"/>
      <c r="AC108" s="13"/>
      <c r="AD108" s="13"/>
      <c r="AE108" s="13"/>
      <c r="AF108" s="13"/>
      <c r="AG108" s="13"/>
      <c r="AH108" s="13"/>
      <c r="AI108" s="13"/>
      <c r="AJ108" s="13"/>
      <c r="AK108" s="13"/>
      <c r="AL108" s="13"/>
    </row>
    <row r="109" spans="2:38" x14ac:dyDescent="0.35">
      <c r="B109" s="13"/>
      <c r="C109" s="13"/>
      <c r="D109" s="13"/>
      <c r="E109" s="13"/>
      <c r="F109" s="13"/>
      <c r="G109" s="13"/>
      <c r="H109" s="54">
        <f t="shared" si="20"/>
        <v>0</v>
      </c>
      <c r="I109" s="13"/>
      <c r="J109" s="13"/>
      <c r="K109" s="8" t="str">
        <f t="shared" si="21"/>
        <v>N/A</v>
      </c>
      <c r="L109" s="55" t="str">
        <f t="shared" si="22"/>
        <v>N/A</v>
      </c>
      <c r="M109" s="55">
        <f t="shared" si="23"/>
        <v>0</v>
      </c>
      <c r="N109" s="13"/>
      <c r="O109" s="55">
        <f t="shared" si="19"/>
        <v>0</v>
      </c>
      <c r="P109" s="13"/>
      <c r="Q109" s="54">
        <f t="shared" si="16"/>
        <v>1</v>
      </c>
      <c r="R109" s="13"/>
      <c r="S109" s="54">
        <f t="shared" si="17"/>
        <v>0</v>
      </c>
      <c r="T109" s="59">
        <f t="shared" si="18"/>
        <v>0</v>
      </c>
      <c r="X109" s="13"/>
      <c r="Y109" s="13"/>
      <c r="Z109" s="13"/>
      <c r="AA109" s="13"/>
      <c r="AB109" s="13"/>
      <c r="AC109" s="13"/>
      <c r="AD109" s="13"/>
      <c r="AE109" s="13"/>
      <c r="AF109" s="13"/>
      <c r="AG109" s="13"/>
      <c r="AH109" s="13"/>
      <c r="AI109" s="13"/>
      <c r="AJ109" s="13"/>
      <c r="AK109" s="13"/>
      <c r="AL109" s="13"/>
    </row>
    <row r="110" spans="2:38" x14ac:dyDescent="0.35">
      <c r="B110" s="13"/>
      <c r="C110" s="13"/>
      <c r="D110" s="13"/>
      <c r="E110" s="13"/>
      <c r="F110" s="13"/>
      <c r="G110" s="13"/>
      <c r="H110" s="54">
        <f t="shared" si="20"/>
        <v>0</v>
      </c>
      <c r="I110" s="13"/>
      <c r="J110" s="13"/>
      <c r="K110" s="8" t="str">
        <f t="shared" si="21"/>
        <v>N/A</v>
      </c>
      <c r="L110" s="55" t="str">
        <f t="shared" si="22"/>
        <v>N/A</v>
      </c>
      <c r="M110" s="55">
        <f t="shared" si="23"/>
        <v>0</v>
      </c>
      <c r="N110" s="13"/>
      <c r="O110" s="55">
        <f t="shared" si="19"/>
        <v>0</v>
      </c>
      <c r="P110" s="13"/>
      <c r="Q110" s="54">
        <f t="shared" si="16"/>
        <v>1</v>
      </c>
      <c r="R110" s="13"/>
      <c r="S110" s="54">
        <f t="shared" si="17"/>
        <v>0</v>
      </c>
      <c r="T110" s="59">
        <f t="shared" si="18"/>
        <v>0</v>
      </c>
      <c r="X110" s="13"/>
      <c r="Y110" s="13"/>
      <c r="Z110" s="13"/>
      <c r="AA110" s="13"/>
      <c r="AB110" s="13"/>
      <c r="AC110" s="13"/>
      <c r="AD110" s="13"/>
      <c r="AE110" s="13"/>
      <c r="AF110" s="13"/>
      <c r="AG110" s="13"/>
      <c r="AH110" s="13"/>
      <c r="AI110" s="13"/>
      <c r="AJ110" s="13"/>
      <c r="AK110" s="13"/>
      <c r="AL110" s="13"/>
    </row>
    <row r="111" spans="2:38" x14ac:dyDescent="0.35">
      <c r="B111" s="13"/>
      <c r="C111" s="13"/>
      <c r="D111" s="13"/>
      <c r="E111" s="13"/>
      <c r="F111" s="13"/>
      <c r="G111" s="13"/>
      <c r="H111" s="54">
        <f t="shared" si="20"/>
        <v>0</v>
      </c>
      <c r="I111" s="13"/>
      <c r="J111" s="13"/>
      <c r="K111" s="8" t="str">
        <f t="shared" si="21"/>
        <v>N/A</v>
      </c>
      <c r="L111" s="55" t="str">
        <f t="shared" si="22"/>
        <v>N/A</v>
      </c>
      <c r="M111" s="55">
        <f t="shared" si="23"/>
        <v>0</v>
      </c>
      <c r="N111" s="13"/>
      <c r="O111" s="55">
        <f t="shared" si="19"/>
        <v>0</v>
      </c>
      <c r="P111" s="13"/>
      <c r="Q111" s="54">
        <f t="shared" si="16"/>
        <v>1</v>
      </c>
      <c r="R111" s="13"/>
      <c r="S111" s="54">
        <f t="shared" si="17"/>
        <v>0</v>
      </c>
      <c r="T111" s="59">
        <f t="shared" si="18"/>
        <v>0</v>
      </c>
      <c r="X111" s="13"/>
      <c r="Y111" s="13"/>
      <c r="Z111" s="13"/>
      <c r="AA111" s="13"/>
      <c r="AB111" s="13"/>
      <c r="AC111" s="13"/>
      <c r="AD111" s="13"/>
      <c r="AE111" s="13"/>
      <c r="AF111" s="13"/>
      <c r="AG111" s="13"/>
      <c r="AH111" s="13"/>
      <c r="AI111" s="13"/>
      <c r="AJ111" s="13"/>
      <c r="AK111" s="13"/>
      <c r="AL111" s="13"/>
    </row>
    <row r="112" spans="2:38" x14ac:dyDescent="0.35">
      <c r="B112" s="13"/>
      <c r="C112" s="13"/>
      <c r="D112" s="13"/>
      <c r="E112" s="13"/>
      <c r="F112" s="13"/>
      <c r="G112" s="13"/>
      <c r="H112" s="54">
        <f t="shared" si="20"/>
        <v>0</v>
      </c>
      <c r="I112" s="13"/>
      <c r="J112" s="13"/>
      <c r="K112" s="8" t="str">
        <f t="shared" si="21"/>
        <v>N/A</v>
      </c>
      <c r="L112" s="55" t="str">
        <f t="shared" si="22"/>
        <v>N/A</v>
      </c>
      <c r="M112" s="55">
        <f t="shared" si="23"/>
        <v>0</v>
      </c>
      <c r="N112" s="13"/>
      <c r="O112" s="55">
        <f t="shared" si="19"/>
        <v>0</v>
      </c>
      <c r="P112" s="13"/>
      <c r="Q112" s="54">
        <f t="shared" si="16"/>
        <v>1</v>
      </c>
      <c r="R112" s="13"/>
      <c r="S112" s="54">
        <f t="shared" si="17"/>
        <v>0</v>
      </c>
      <c r="T112" s="59">
        <f t="shared" si="18"/>
        <v>0</v>
      </c>
      <c r="X112" s="13"/>
      <c r="Y112" s="13"/>
      <c r="Z112" s="13"/>
      <c r="AA112" s="13"/>
      <c r="AB112" s="13"/>
      <c r="AC112" s="13"/>
      <c r="AD112" s="13"/>
      <c r="AE112" s="13"/>
      <c r="AF112" s="13"/>
      <c r="AG112" s="13"/>
      <c r="AH112" s="13"/>
      <c r="AI112" s="13"/>
      <c r="AJ112" s="13"/>
      <c r="AK112" s="13"/>
      <c r="AL112" s="13"/>
    </row>
    <row r="113" spans="2:38" x14ac:dyDescent="0.35">
      <c r="B113" s="13"/>
      <c r="C113" s="13"/>
      <c r="D113" s="13"/>
      <c r="E113" s="13"/>
      <c r="F113" s="13"/>
      <c r="G113" s="13"/>
      <c r="H113" s="54">
        <f t="shared" si="20"/>
        <v>0</v>
      </c>
      <c r="I113" s="13"/>
      <c r="J113" s="13"/>
      <c r="K113" s="8" t="str">
        <f t="shared" si="21"/>
        <v>N/A</v>
      </c>
      <c r="L113" s="55" t="str">
        <f t="shared" si="22"/>
        <v>N/A</v>
      </c>
      <c r="M113" s="55">
        <f t="shared" si="23"/>
        <v>0</v>
      </c>
      <c r="N113" s="13"/>
      <c r="O113" s="55">
        <f t="shared" si="19"/>
        <v>0</v>
      </c>
      <c r="P113" s="13"/>
      <c r="Q113" s="54">
        <f t="shared" si="16"/>
        <v>1</v>
      </c>
      <c r="R113" s="13"/>
      <c r="S113" s="54">
        <f t="shared" si="17"/>
        <v>0</v>
      </c>
      <c r="T113" s="59">
        <f t="shared" si="18"/>
        <v>0</v>
      </c>
      <c r="X113" s="13"/>
      <c r="Y113" s="13"/>
      <c r="Z113" s="13"/>
      <c r="AA113" s="13"/>
      <c r="AB113" s="13"/>
      <c r="AC113" s="13"/>
      <c r="AD113" s="13"/>
      <c r="AE113" s="13"/>
      <c r="AF113" s="13"/>
      <c r="AG113" s="13"/>
      <c r="AH113" s="13"/>
      <c r="AI113" s="13"/>
      <c r="AJ113" s="13"/>
      <c r="AK113" s="13"/>
      <c r="AL113" s="13"/>
    </row>
    <row r="114" spans="2:38" x14ac:dyDescent="0.35">
      <c r="B114" s="13"/>
      <c r="C114" s="13"/>
      <c r="D114" s="13"/>
      <c r="E114" s="13"/>
      <c r="F114" s="13"/>
      <c r="G114" s="13"/>
      <c r="H114" s="54">
        <f t="shared" si="20"/>
        <v>0</v>
      </c>
      <c r="I114" s="13"/>
      <c r="J114" s="13"/>
      <c r="K114" s="8" t="str">
        <f t="shared" si="21"/>
        <v>N/A</v>
      </c>
      <c r="L114" s="55" t="str">
        <f t="shared" si="22"/>
        <v>N/A</v>
      </c>
      <c r="M114" s="55">
        <f t="shared" si="23"/>
        <v>0</v>
      </c>
      <c r="N114" s="13"/>
      <c r="O114" s="55">
        <f t="shared" si="19"/>
        <v>0</v>
      </c>
      <c r="P114" s="13"/>
      <c r="Q114" s="54">
        <f t="shared" si="16"/>
        <v>1</v>
      </c>
      <c r="R114" s="13"/>
      <c r="S114" s="54">
        <f t="shared" si="17"/>
        <v>0</v>
      </c>
      <c r="T114" s="59">
        <f t="shared" si="18"/>
        <v>0</v>
      </c>
      <c r="X114" s="13"/>
      <c r="Y114" s="13"/>
      <c r="Z114" s="13"/>
      <c r="AA114" s="13"/>
      <c r="AB114" s="13"/>
      <c r="AC114" s="13"/>
      <c r="AD114" s="13"/>
      <c r="AE114" s="13"/>
      <c r="AF114" s="13"/>
      <c r="AG114" s="13"/>
      <c r="AH114" s="13"/>
      <c r="AI114" s="13"/>
      <c r="AJ114" s="13"/>
      <c r="AK114" s="13"/>
      <c r="AL114" s="13"/>
    </row>
    <row r="115" spans="2:38" x14ac:dyDescent="0.35">
      <c r="B115" s="13"/>
      <c r="C115" s="13"/>
      <c r="D115" s="13"/>
      <c r="E115" s="13"/>
      <c r="F115" s="13"/>
      <c r="G115" s="13"/>
      <c r="H115" s="54">
        <f t="shared" si="20"/>
        <v>0</v>
      </c>
      <c r="I115" s="13"/>
      <c r="J115" s="13"/>
      <c r="K115" s="8" t="str">
        <f t="shared" si="21"/>
        <v>N/A</v>
      </c>
      <c r="L115" s="55" t="str">
        <f t="shared" si="22"/>
        <v>N/A</v>
      </c>
      <c r="M115" s="55">
        <f t="shared" si="23"/>
        <v>0</v>
      </c>
      <c r="N115" s="13"/>
      <c r="O115" s="55">
        <f t="shared" si="19"/>
        <v>0</v>
      </c>
      <c r="P115" s="13"/>
      <c r="Q115" s="54">
        <f t="shared" si="16"/>
        <v>1</v>
      </c>
      <c r="R115" s="13"/>
      <c r="S115" s="54">
        <f t="shared" si="17"/>
        <v>0</v>
      </c>
      <c r="T115" s="59">
        <f t="shared" si="18"/>
        <v>0</v>
      </c>
      <c r="X115" s="13"/>
      <c r="Y115" s="13"/>
      <c r="Z115" s="13"/>
      <c r="AA115" s="13"/>
      <c r="AB115" s="13"/>
      <c r="AC115" s="13"/>
      <c r="AD115" s="13"/>
      <c r="AE115" s="13"/>
      <c r="AF115" s="13"/>
      <c r="AG115" s="13"/>
      <c r="AH115" s="13"/>
      <c r="AI115" s="13"/>
      <c r="AJ115" s="13"/>
      <c r="AK115" s="13"/>
      <c r="AL115" s="13"/>
    </row>
    <row r="116" spans="2:38" x14ac:dyDescent="0.35">
      <c r="B116" s="13"/>
      <c r="C116" s="13"/>
      <c r="D116" s="13"/>
      <c r="E116" s="13"/>
      <c r="F116" s="13"/>
      <c r="G116" s="13"/>
      <c r="H116" s="54">
        <f t="shared" si="20"/>
        <v>0</v>
      </c>
      <c r="I116" s="13"/>
      <c r="J116" s="13"/>
      <c r="K116" s="8" t="str">
        <f t="shared" si="21"/>
        <v>N/A</v>
      </c>
      <c r="L116" s="55" t="str">
        <f t="shared" si="22"/>
        <v>N/A</v>
      </c>
      <c r="M116" s="55">
        <f t="shared" si="23"/>
        <v>0</v>
      </c>
      <c r="N116" s="13"/>
      <c r="O116" s="55">
        <f t="shared" si="19"/>
        <v>0</v>
      </c>
      <c r="P116" s="13"/>
      <c r="Q116" s="54">
        <f t="shared" si="16"/>
        <v>1</v>
      </c>
      <c r="R116" s="13"/>
      <c r="S116" s="54">
        <f t="shared" si="17"/>
        <v>0</v>
      </c>
      <c r="T116" s="59">
        <f t="shared" si="18"/>
        <v>0</v>
      </c>
      <c r="X116" s="13"/>
      <c r="Y116" s="13"/>
      <c r="Z116" s="13"/>
      <c r="AA116" s="13"/>
      <c r="AB116" s="13"/>
      <c r="AC116" s="13"/>
      <c r="AD116" s="13"/>
      <c r="AE116" s="13"/>
      <c r="AF116" s="13"/>
      <c r="AG116" s="13"/>
      <c r="AH116" s="13"/>
      <c r="AI116" s="13"/>
      <c r="AJ116" s="13"/>
      <c r="AK116" s="13"/>
      <c r="AL116" s="13"/>
    </row>
    <row r="117" spans="2:38" x14ac:dyDescent="0.35">
      <c r="B117" s="13"/>
      <c r="C117" s="13"/>
      <c r="D117" s="13"/>
      <c r="E117" s="13"/>
      <c r="F117" s="13"/>
      <c r="G117" s="13"/>
      <c r="H117" s="54">
        <f t="shared" si="20"/>
        <v>0</v>
      </c>
      <c r="I117" s="13"/>
      <c r="J117" s="13"/>
      <c r="K117" s="8" t="str">
        <f t="shared" si="21"/>
        <v>N/A</v>
      </c>
      <c r="L117" s="55" t="str">
        <f t="shared" si="22"/>
        <v>N/A</v>
      </c>
      <c r="M117" s="55">
        <f t="shared" si="23"/>
        <v>0</v>
      </c>
      <c r="N117" s="13"/>
      <c r="O117" s="55">
        <f t="shared" si="19"/>
        <v>0</v>
      </c>
      <c r="P117" s="13"/>
      <c r="Q117" s="54">
        <f t="shared" si="16"/>
        <v>1</v>
      </c>
      <c r="R117" s="13"/>
      <c r="S117" s="54">
        <f t="shared" si="17"/>
        <v>0</v>
      </c>
      <c r="T117" s="59">
        <f t="shared" si="18"/>
        <v>0</v>
      </c>
      <c r="X117" s="13"/>
      <c r="Y117" s="13"/>
      <c r="Z117" s="13"/>
      <c r="AA117" s="13"/>
      <c r="AB117" s="13"/>
      <c r="AC117" s="13"/>
      <c r="AD117" s="13"/>
      <c r="AE117" s="13"/>
      <c r="AF117" s="13"/>
      <c r="AG117" s="13"/>
      <c r="AH117" s="13"/>
      <c r="AI117" s="13"/>
      <c r="AJ117" s="13"/>
      <c r="AK117" s="13"/>
      <c r="AL117" s="13"/>
    </row>
    <row r="118" spans="2:38" x14ac:dyDescent="0.35">
      <c r="B118" s="13"/>
      <c r="C118" s="13"/>
      <c r="D118" s="13"/>
      <c r="E118" s="13"/>
      <c r="F118" s="13"/>
      <c r="G118" s="13"/>
      <c r="H118" s="54">
        <f t="shared" si="20"/>
        <v>0</v>
      </c>
      <c r="I118" s="13"/>
      <c r="J118" s="13"/>
      <c r="K118" s="8" t="str">
        <f t="shared" si="21"/>
        <v>N/A</v>
      </c>
      <c r="L118" s="55" t="str">
        <f t="shared" si="22"/>
        <v>N/A</v>
      </c>
      <c r="M118" s="55">
        <f t="shared" si="23"/>
        <v>0</v>
      </c>
      <c r="N118" s="13"/>
      <c r="O118" s="55">
        <f t="shared" si="19"/>
        <v>0</v>
      </c>
      <c r="P118" s="13"/>
      <c r="Q118" s="54">
        <f t="shared" si="16"/>
        <v>1</v>
      </c>
      <c r="R118" s="13"/>
      <c r="S118" s="54">
        <f t="shared" si="17"/>
        <v>0</v>
      </c>
      <c r="T118" s="59">
        <f t="shared" si="18"/>
        <v>0</v>
      </c>
      <c r="X118" s="13"/>
      <c r="Y118" s="13"/>
      <c r="Z118" s="13"/>
      <c r="AA118" s="13"/>
      <c r="AB118" s="13"/>
      <c r="AC118" s="13"/>
      <c r="AD118" s="13"/>
      <c r="AE118" s="13"/>
      <c r="AF118" s="13"/>
      <c r="AG118" s="13"/>
      <c r="AH118" s="13"/>
      <c r="AI118" s="13"/>
      <c r="AJ118" s="13"/>
      <c r="AK118" s="13"/>
      <c r="AL118" s="13"/>
    </row>
    <row r="119" spans="2:38" x14ac:dyDescent="0.35">
      <c r="B119" s="13"/>
      <c r="C119" s="13"/>
      <c r="D119" s="13"/>
      <c r="E119" s="13"/>
      <c r="F119" s="13"/>
      <c r="G119" s="13"/>
      <c r="H119" s="54">
        <f t="shared" si="20"/>
        <v>0</v>
      </c>
      <c r="I119" s="13"/>
      <c r="J119" s="13"/>
      <c r="K119" s="8" t="str">
        <f t="shared" si="21"/>
        <v>N/A</v>
      </c>
      <c r="L119" s="55" t="str">
        <f t="shared" si="22"/>
        <v>N/A</v>
      </c>
      <c r="M119" s="55">
        <f t="shared" si="23"/>
        <v>0</v>
      </c>
      <c r="N119" s="13"/>
      <c r="O119" s="55">
        <f t="shared" si="19"/>
        <v>0</v>
      </c>
      <c r="P119" s="13"/>
      <c r="Q119" s="54">
        <f t="shared" si="16"/>
        <v>1</v>
      </c>
      <c r="R119" s="13"/>
      <c r="S119" s="54">
        <f t="shared" si="17"/>
        <v>0</v>
      </c>
      <c r="T119" s="59">
        <f t="shared" si="18"/>
        <v>0</v>
      </c>
      <c r="X119" s="13"/>
      <c r="Y119" s="13"/>
      <c r="Z119" s="13"/>
      <c r="AA119" s="13"/>
      <c r="AB119" s="13"/>
      <c r="AC119" s="13"/>
      <c r="AD119" s="13"/>
      <c r="AE119" s="13"/>
      <c r="AF119" s="13"/>
      <c r="AG119" s="13"/>
      <c r="AH119" s="13"/>
      <c r="AI119" s="13"/>
      <c r="AJ119" s="13"/>
      <c r="AK119" s="13"/>
      <c r="AL119" s="13"/>
    </row>
    <row r="120" spans="2:38" x14ac:dyDescent="0.35">
      <c r="B120" s="13"/>
      <c r="C120" s="13"/>
      <c r="D120" s="13"/>
      <c r="E120" s="13"/>
      <c r="F120" s="13"/>
      <c r="G120" s="13"/>
      <c r="H120" s="54">
        <f t="shared" si="20"/>
        <v>0</v>
      </c>
      <c r="I120" s="13"/>
      <c r="J120" s="13"/>
      <c r="K120" s="8" t="str">
        <f t="shared" si="21"/>
        <v>N/A</v>
      </c>
      <c r="L120" s="55" t="str">
        <f t="shared" si="22"/>
        <v>N/A</v>
      </c>
      <c r="M120" s="55">
        <f t="shared" si="23"/>
        <v>0</v>
      </c>
      <c r="N120" s="13"/>
      <c r="O120" s="55">
        <f t="shared" si="19"/>
        <v>0</v>
      </c>
      <c r="P120" s="13"/>
      <c r="Q120" s="54">
        <f t="shared" si="16"/>
        <v>1</v>
      </c>
      <c r="R120" s="13"/>
      <c r="S120" s="54">
        <f t="shared" si="17"/>
        <v>0</v>
      </c>
      <c r="T120" s="59">
        <f t="shared" si="18"/>
        <v>0</v>
      </c>
      <c r="X120" s="13"/>
      <c r="Y120" s="13"/>
      <c r="Z120" s="13"/>
      <c r="AA120" s="13"/>
      <c r="AB120" s="13"/>
      <c r="AC120" s="13"/>
      <c r="AD120" s="13"/>
      <c r="AE120" s="13"/>
      <c r="AF120" s="13"/>
      <c r="AG120" s="13"/>
      <c r="AH120" s="13"/>
      <c r="AI120" s="13"/>
      <c r="AJ120" s="13"/>
      <c r="AK120" s="13"/>
      <c r="AL120" s="13"/>
    </row>
    <row r="121" spans="2:38" x14ac:dyDescent="0.35">
      <c r="B121" s="13"/>
      <c r="C121" s="13"/>
      <c r="D121" s="13"/>
      <c r="E121" s="13"/>
      <c r="F121" s="13"/>
      <c r="G121" s="13"/>
      <c r="H121" s="54">
        <f t="shared" si="20"/>
        <v>0</v>
      </c>
      <c r="I121" s="13"/>
      <c r="J121" s="13"/>
      <c r="K121" s="8" t="str">
        <f t="shared" si="21"/>
        <v>N/A</v>
      </c>
      <c r="L121" s="55" t="str">
        <f t="shared" si="22"/>
        <v>N/A</v>
      </c>
      <c r="M121" s="55">
        <f t="shared" si="23"/>
        <v>0</v>
      </c>
      <c r="N121" s="13"/>
      <c r="O121" s="55">
        <f t="shared" si="19"/>
        <v>0</v>
      </c>
      <c r="P121" s="13"/>
      <c r="Q121" s="54">
        <f t="shared" si="16"/>
        <v>1</v>
      </c>
      <c r="R121" s="13"/>
      <c r="S121" s="54">
        <f t="shared" si="17"/>
        <v>0</v>
      </c>
      <c r="T121" s="59">
        <f t="shared" si="18"/>
        <v>0</v>
      </c>
      <c r="X121" s="13"/>
      <c r="Y121" s="13"/>
      <c r="Z121" s="13"/>
      <c r="AA121" s="13"/>
      <c r="AB121" s="13"/>
      <c r="AC121" s="13"/>
      <c r="AD121" s="13"/>
      <c r="AE121" s="13"/>
      <c r="AF121" s="13"/>
      <c r="AG121" s="13"/>
      <c r="AH121" s="13"/>
      <c r="AI121" s="13"/>
      <c r="AJ121" s="13"/>
      <c r="AK121" s="13"/>
      <c r="AL121" s="13"/>
    </row>
    <row r="122" spans="2:38" x14ac:dyDescent="0.35">
      <c r="B122" s="13"/>
      <c r="C122" s="13"/>
      <c r="D122" s="13"/>
      <c r="E122" s="13"/>
      <c r="F122" s="13"/>
      <c r="G122" s="13"/>
      <c r="H122" s="54">
        <f t="shared" si="20"/>
        <v>0</v>
      </c>
      <c r="I122" s="13"/>
      <c r="J122" s="13"/>
      <c r="K122" s="8" t="str">
        <f t="shared" si="21"/>
        <v>N/A</v>
      </c>
      <c r="L122" s="55" t="str">
        <f t="shared" si="22"/>
        <v>N/A</v>
      </c>
      <c r="M122" s="55">
        <f t="shared" si="23"/>
        <v>0</v>
      </c>
      <c r="N122" s="13"/>
      <c r="O122" s="55">
        <f t="shared" si="19"/>
        <v>0</v>
      </c>
      <c r="P122" s="13"/>
      <c r="Q122" s="54">
        <f t="shared" si="16"/>
        <v>1</v>
      </c>
      <c r="R122" s="13"/>
      <c r="S122" s="54">
        <f t="shared" si="17"/>
        <v>0</v>
      </c>
      <c r="T122" s="59">
        <f t="shared" si="18"/>
        <v>0</v>
      </c>
      <c r="X122" s="13"/>
      <c r="Y122" s="13"/>
      <c r="Z122" s="13"/>
      <c r="AA122" s="13"/>
      <c r="AB122" s="13"/>
      <c r="AC122" s="13"/>
      <c r="AD122" s="13"/>
      <c r="AE122" s="13"/>
      <c r="AF122" s="13"/>
      <c r="AG122" s="13"/>
      <c r="AH122" s="13"/>
      <c r="AI122" s="13"/>
      <c r="AJ122" s="13"/>
      <c r="AK122" s="13"/>
      <c r="AL122" s="13"/>
    </row>
    <row r="123" spans="2:38" x14ac:dyDescent="0.35">
      <c r="B123" s="13"/>
      <c r="C123" s="13"/>
      <c r="D123" s="13"/>
      <c r="E123" s="13"/>
      <c r="F123" s="13"/>
      <c r="G123" s="13"/>
      <c r="H123" s="54">
        <f t="shared" si="20"/>
        <v>0</v>
      </c>
      <c r="I123" s="13"/>
      <c r="J123" s="13"/>
      <c r="K123" s="8" t="str">
        <f t="shared" si="21"/>
        <v>N/A</v>
      </c>
      <c r="L123" s="55" t="str">
        <f t="shared" si="22"/>
        <v>N/A</v>
      </c>
      <c r="M123" s="55">
        <f t="shared" si="23"/>
        <v>0</v>
      </c>
      <c r="N123" s="13"/>
      <c r="O123" s="55">
        <f t="shared" si="19"/>
        <v>0</v>
      </c>
      <c r="P123" s="13"/>
      <c r="Q123" s="54">
        <f t="shared" si="16"/>
        <v>1</v>
      </c>
      <c r="R123" s="13"/>
      <c r="S123" s="54">
        <f t="shared" si="17"/>
        <v>0</v>
      </c>
      <c r="T123" s="59">
        <f t="shared" si="18"/>
        <v>0</v>
      </c>
      <c r="X123" s="13"/>
      <c r="Y123" s="13"/>
      <c r="Z123" s="13"/>
      <c r="AA123" s="13"/>
      <c r="AB123" s="13"/>
      <c r="AC123" s="13"/>
      <c r="AD123" s="13"/>
      <c r="AE123" s="13"/>
      <c r="AF123" s="13"/>
      <c r="AG123" s="13"/>
      <c r="AH123" s="13"/>
      <c r="AI123" s="13"/>
      <c r="AJ123" s="13"/>
      <c r="AK123" s="13"/>
      <c r="AL123" s="13"/>
    </row>
    <row r="124" spans="2:38" x14ac:dyDescent="0.35">
      <c r="B124" s="13"/>
      <c r="C124" s="13"/>
      <c r="D124" s="13"/>
      <c r="E124" s="13"/>
      <c r="F124" s="13"/>
      <c r="G124" s="13"/>
      <c r="H124" s="54">
        <f t="shared" si="20"/>
        <v>0</v>
      </c>
      <c r="I124" s="13"/>
      <c r="J124" s="13"/>
      <c r="K124" s="8" t="str">
        <f t="shared" si="21"/>
        <v>N/A</v>
      </c>
      <c r="L124" s="55" t="str">
        <f t="shared" si="22"/>
        <v>N/A</v>
      </c>
      <c r="M124" s="55">
        <f t="shared" si="23"/>
        <v>0</v>
      </c>
      <c r="N124" s="13"/>
      <c r="O124" s="55">
        <f t="shared" si="19"/>
        <v>0</v>
      </c>
      <c r="P124" s="13"/>
      <c r="Q124" s="54">
        <f t="shared" si="16"/>
        <v>1</v>
      </c>
      <c r="R124" s="13"/>
      <c r="S124" s="54">
        <f t="shared" si="17"/>
        <v>0</v>
      </c>
      <c r="T124" s="59">
        <f t="shared" si="18"/>
        <v>0</v>
      </c>
      <c r="X124" s="13"/>
      <c r="Y124" s="13"/>
      <c r="Z124" s="13"/>
      <c r="AA124" s="13"/>
      <c r="AB124" s="13"/>
      <c r="AC124" s="13"/>
      <c r="AD124" s="13"/>
      <c r="AE124" s="13"/>
      <c r="AF124" s="13"/>
      <c r="AG124" s="13"/>
      <c r="AH124" s="13"/>
      <c r="AI124" s="13"/>
      <c r="AJ124" s="13"/>
      <c r="AK124" s="13"/>
      <c r="AL124" s="13"/>
    </row>
    <row r="125" spans="2:38" x14ac:dyDescent="0.35">
      <c r="B125" s="13"/>
      <c r="C125" s="13"/>
      <c r="D125" s="13"/>
      <c r="E125" s="13"/>
      <c r="F125" s="13"/>
      <c r="G125" s="13"/>
      <c r="H125" s="54">
        <f t="shared" si="20"/>
        <v>0</v>
      </c>
      <c r="I125" s="13"/>
      <c r="J125" s="13"/>
      <c r="K125" s="8" t="str">
        <f t="shared" si="21"/>
        <v>N/A</v>
      </c>
      <c r="L125" s="55" t="str">
        <f t="shared" si="22"/>
        <v>N/A</v>
      </c>
      <c r="M125" s="55">
        <f t="shared" si="23"/>
        <v>0</v>
      </c>
      <c r="N125" s="13"/>
      <c r="O125" s="55">
        <f t="shared" si="19"/>
        <v>0</v>
      </c>
      <c r="P125" s="13"/>
      <c r="Q125" s="54">
        <f t="shared" si="16"/>
        <v>1</v>
      </c>
      <c r="R125" s="13"/>
      <c r="S125" s="54">
        <f t="shared" si="17"/>
        <v>0</v>
      </c>
      <c r="T125" s="59">
        <f t="shared" si="18"/>
        <v>0</v>
      </c>
      <c r="X125" s="13"/>
      <c r="Y125" s="13"/>
      <c r="Z125" s="13"/>
      <c r="AA125" s="13"/>
      <c r="AB125" s="13"/>
      <c r="AC125" s="13"/>
      <c r="AD125" s="13"/>
      <c r="AE125" s="13"/>
      <c r="AF125" s="13"/>
      <c r="AG125" s="13"/>
      <c r="AH125" s="13"/>
      <c r="AI125" s="13"/>
      <c r="AJ125" s="13"/>
      <c r="AK125" s="13"/>
      <c r="AL125" s="13"/>
    </row>
    <row r="126" spans="2:38" x14ac:dyDescent="0.35">
      <c r="B126" s="13"/>
      <c r="C126" s="13"/>
      <c r="D126" s="13"/>
      <c r="E126" s="13"/>
      <c r="F126" s="13"/>
      <c r="G126" s="13"/>
      <c r="H126" s="54">
        <f t="shared" si="20"/>
        <v>0</v>
      </c>
      <c r="I126" s="13"/>
      <c r="J126" s="13"/>
      <c r="K126" s="8" t="str">
        <f t="shared" si="21"/>
        <v>N/A</v>
      </c>
      <c r="L126" s="55" t="str">
        <f t="shared" si="22"/>
        <v>N/A</v>
      </c>
      <c r="M126" s="55">
        <f t="shared" si="23"/>
        <v>0</v>
      </c>
      <c r="N126" s="13"/>
      <c r="O126" s="55">
        <f t="shared" si="19"/>
        <v>0</v>
      </c>
      <c r="P126" s="13"/>
      <c r="Q126" s="54">
        <f t="shared" si="16"/>
        <v>1</v>
      </c>
      <c r="R126" s="13"/>
      <c r="S126" s="54">
        <f t="shared" si="17"/>
        <v>0</v>
      </c>
      <c r="T126" s="59">
        <f t="shared" si="18"/>
        <v>0</v>
      </c>
      <c r="X126" s="13"/>
      <c r="Y126" s="13"/>
      <c r="Z126" s="13"/>
      <c r="AA126" s="13"/>
      <c r="AB126" s="13"/>
      <c r="AC126" s="13"/>
      <c r="AD126" s="13"/>
      <c r="AE126" s="13"/>
      <c r="AF126" s="13"/>
      <c r="AG126" s="13"/>
      <c r="AH126" s="13"/>
      <c r="AI126" s="13"/>
      <c r="AJ126" s="13"/>
      <c r="AK126" s="13"/>
      <c r="AL126" s="13"/>
    </row>
    <row r="127" spans="2:38" x14ac:dyDescent="0.35">
      <c r="B127" s="13"/>
      <c r="C127" s="13"/>
      <c r="D127" s="13"/>
      <c r="E127" s="13"/>
      <c r="F127" s="13"/>
      <c r="G127" s="13"/>
      <c r="H127" s="54">
        <f t="shared" si="20"/>
        <v>0</v>
      </c>
      <c r="I127" s="13"/>
      <c r="J127" s="13"/>
      <c r="K127" s="8" t="str">
        <f t="shared" si="21"/>
        <v>N/A</v>
      </c>
      <c r="L127" s="55" t="str">
        <f t="shared" si="22"/>
        <v>N/A</v>
      </c>
      <c r="M127" s="55">
        <f t="shared" si="23"/>
        <v>0</v>
      </c>
      <c r="N127" s="13"/>
      <c r="O127" s="55">
        <f t="shared" si="19"/>
        <v>0</v>
      </c>
      <c r="P127" s="13"/>
      <c r="Q127" s="54">
        <f t="shared" si="16"/>
        <v>1</v>
      </c>
      <c r="R127" s="13"/>
      <c r="S127" s="54">
        <f t="shared" si="17"/>
        <v>0</v>
      </c>
      <c r="T127" s="59">
        <f t="shared" si="18"/>
        <v>0</v>
      </c>
      <c r="X127" s="13"/>
      <c r="Y127" s="13"/>
      <c r="Z127" s="13"/>
      <c r="AA127" s="13"/>
      <c r="AB127" s="13"/>
      <c r="AC127" s="13"/>
      <c r="AD127" s="13"/>
      <c r="AE127" s="13"/>
      <c r="AF127" s="13"/>
      <c r="AG127" s="13"/>
      <c r="AH127" s="13"/>
      <c r="AI127" s="13"/>
      <c r="AJ127" s="13"/>
      <c r="AK127" s="13"/>
      <c r="AL127" s="13"/>
    </row>
    <row r="128" spans="2:38" x14ac:dyDescent="0.35">
      <c r="B128" s="13"/>
      <c r="C128" s="13"/>
      <c r="D128" s="13"/>
      <c r="E128" s="13"/>
      <c r="F128" s="13"/>
      <c r="G128" s="13"/>
      <c r="H128" s="54">
        <f t="shared" si="20"/>
        <v>0</v>
      </c>
      <c r="I128" s="13"/>
      <c r="J128" s="13"/>
      <c r="K128" s="8" t="str">
        <f t="shared" si="21"/>
        <v>N/A</v>
      </c>
      <c r="L128" s="55" t="str">
        <f t="shared" si="22"/>
        <v>N/A</v>
      </c>
      <c r="M128" s="55">
        <f t="shared" si="23"/>
        <v>0</v>
      </c>
      <c r="N128" s="13"/>
      <c r="O128" s="55">
        <f t="shared" si="19"/>
        <v>0</v>
      </c>
      <c r="P128" s="13"/>
      <c r="Q128" s="54">
        <f t="shared" si="16"/>
        <v>1</v>
      </c>
      <c r="R128" s="13"/>
      <c r="S128" s="54">
        <f t="shared" si="17"/>
        <v>0</v>
      </c>
      <c r="T128" s="59">
        <f t="shared" si="18"/>
        <v>0</v>
      </c>
      <c r="X128" s="13"/>
      <c r="Y128" s="13"/>
      <c r="Z128" s="13"/>
      <c r="AA128" s="13"/>
      <c r="AB128" s="13"/>
      <c r="AC128" s="13"/>
      <c r="AD128" s="13"/>
      <c r="AE128" s="13"/>
      <c r="AF128" s="13"/>
      <c r="AG128" s="13"/>
      <c r="AH128" s="13"/>
      <c r="AI128" s="13"/>
      <c r="AJ128" s="13"/>
      <c r="AK128" s="13"/>
      <c r="AL128" s="13"/>
    </row>
    <row r="129" spans="2:38" x14ac:dyDescent="0.35">
      <c r="B129" s="13"/>
      <c r="C129" s="13"/>
      <c r="D129" s="13"/>
      <c r="E129" s="13"/>
      <c r="F129" s="13"/>
      <c r="G129" s="13"/>
      <c r="H129" s="54">
        <f t="shared" si="20"/>
        <v>0</v>
      </c>
      <c r="I129" s="13"/>
      <c r="J129" s="13"/>
      <c r="K129" s="8" t="str">
        <f t="shared" si="21"/>
        <v>N/A</v>
      </c>
      <c r="L129" s="55" t="str">
        <f t="shared" si="22"/>
        <v>N/A</v>
      </c>
      <c r="M129" s="55">
        <f t="shared" si="23"/>
        <v>0</v>
      </c>
      <c r="N129" s="13"/>
      <c r="O129" s="55">
        <f t="shared" si="19"/>
        <v>0</v>
      </c>
      <c r="P129" s="13"/>
      <c r="Q129" s="54">
        <f t="shared" si="16"/>
        <v>1</v>
      </c>
      <c r="R129" s="13"/>
      <c r="S129" s="54">
        <f t="shared" si="17"/>
        <v>0</v>
      </c>
      <c r="T129" s="59">
        <f t="shared" si="18"/>
        <v>0</v>
      </c>
      <c r="X129" s="13"/>
      <c r="Y129" s="13"/>
      <c r="Z129" s="13"/>
      <c r="AA129" s="13"/>
      <c r="AB129" s="13"/>
      <c r="AC129" s="13"/>
      <c r="AD129" s="13"/>
      <c r="AE129" s="13"/>
      <c r="AF129" s="13"/>
      <c r="AG129" s="13"/>
      <c r="AH129" s="13"/>
      <c r="AI129" s="13"/>
      <c r="AJ129" s="13"/>
      <c r="AK129" s="13"/>
      <c r="AL129" s="13"/>
    </row>
    <row r="130" spans="2:38" x14ac:dyDescent="0.35">
      <c r="B130" s="13"/>
      <c r="C130" s="13"/>
      <c r="D130" s="13"/>
      <c r="E130" s="13"/>
      <c r="F130" s="13"/>
      <c r="G130" s="13"/>
      <c r="H130" s="54">
        <f t="shared" si="20"/>
        <v>0</v>
      </c>
      <c r="I130" s="13"/>
      <c r="J130" s="13"/>
      <c r="K130" s="8" t="str">
        <f t="shared" si="21"/>
        <v>N/A</v>
      </c>
      <c r="L130" s="55" t="str">
        <f t="shared" si="22"/>
        <v>N/A</v>
      </c>
      <c r="M130" s="55">
        <f t="shared" si="23"/>
        <v>0</v>
      </c>
      <c r="N130" s="13"/>
      <c r="O130" s="55">
        <f t="shared" si="19"/>
        <v>0</v>
      </c>
      <c r="P130" s="13"/>
      <c r="Q130" s="54">
        <f t="shared" si="16"/>
        <v>1</v>
      </c>
      <c r="R130" s="13"/>
      <c r="S130" s="54">
        <f t="shared" si="17"/>
        <v>0</v>
      </c>
      <c r="T130" s="59">
        <f t="shared" si="18"/>
        <v>0</v>
      </c>
      <c r="X130" s="13"/>
      <c r="Y130" s="13"/>
      <c r="Z130" s="13"/>
      <c r="AA130" s="13"/>
      <c r="AB130" s="13"/>
      <c r="AC130" s="13"/>
      <c r="AD130" s="13"/>
      <c r="AE130" s="13"/>
      <c r="AF130" s="13"/>
      <c r="AG130" s="13"/>
      <c r="AH130" s="13"/>
      <c r="AI130" s="13"/>
      <c r="AJ130" s="13"/>
      <c r="AK130" s="13"/>
      <c r="AL130" s="13"/>
    </row>
    <row r="131" spans="2:38" x14ac:dyDescent="0.35">
      <c r="B131" s="13"/>
      <c r="C131" s="13"/>
      <c r="D131" s="13"/>
      <c r="E131" s="13"/>
      <c r="F131" s="13"/>
      <c r="G131" s="13"/>
      <c r="H131" s="54">
        <f t="shared" si="20"/>
        <v>0</v>
      </c>
      <c r="I131" s="13"/>
      <c r="J131" s="13"/>
      <c r="K131" s="8" t="str">
        <f t="shared" si="21"/>
        <v>N/A</v>
      </c>
      <c r="L131" s="55" t="str">
        <f t="shared" si="22"/>
        <v>N/A</v>
      </c>
      <c r="M131" s="55">
        <f t="shared" si="23"/>
        <v>0</v>
      </c>
      <c r="N131" s="13"/>
      <c r="O131" s="55">
        <f t="shared" si="19"/>
        <v>0</v>
      </c>
      <c r="P131" s="13"/>
      <c r="Q131" s="54">
        <f t="shared" si="16"/>
        <v>1</v>
      </c>
      <c r="R131" s="13"/>
      <c r="S131" s="54">
        <f t="shared" si="17"/>
        <v>0</v>
      </c>
      <c r="T131" s="59">
        <f t="shared" si="18"/>
        <v>0</v>
      </c>
      <c r="X131" s="13"/>
      <c r="Y131" s="13"/>
      <c r="Z131" s="13"/>
      <c r="AA131" s="13"/>
      <c r="AB131" s="13"/>
      <c r="AC131" s="13"/>
      <c r="AD131" s="13"/>
      <c r="AE131" s="13"/>
      <c r="AF131" s="13"/>
      <c r="AG131" s="13"/>
      <c r="AH131" s="13"/>
      <c r="AI131" s="13"/>
      <c r="AJ131" s="13"/>
      <c r="AK131" s="13"/>
      <c r="AL131" s="13"/>
    </row>
    <row r="132" spans="2:38" x14ac:dyDescent="0.35">
      <c r="B132" s="13"/>
      <c r="C132" s="13"/>
      <c r="D132" s="13"/>
      <c r="E132" s="13"/>
      <c r="F132" s="13"/>
      <c r="G132" s="13"/>
      <c r="H132" s="54">
        <f t="shared" si="20"/>
        <v>0</v>
      </c>
      <c r="I132" s="13"/>
      <c r="J132" s="13"/>
      <c r="K132" s="8" t="str">
        <f t="shared" si="21"/>
        <v>N/A</v>
      </c>
      <c r="L132" s="55" t="str">
        <f t="shared" si="22"/>
        <v>N/A</v>
      </c>
      <c r="M132" s="55">
        <f t="shared" si="23"/>
        <v>0</v>
      </c>
      <c r="N132" s="13"/>
      <c r="O132" s="55">
        <f t="shared" si="19"/>
        <v>0</v>
      </c>
      <c r="P132" s="13"/>
      <c r="Q132" s="54">
        <f t="shared" si="16"/>
        <v>1</v>
      </c>
      <c r="R132" s="13"/>
      <c r="S132" s="54">
        <f t="shared" si="17"/>
        <v>0</v>
      </c>
      <c r="T132" s="59">
        <f t="shared" si="18"/>
        <v>0</v>
      </c>
      <c r="X132" s="13"/>
      <c r="Y132" s="13"/>
      <c r="Z132" s="13"/>
      <c r="AA132" s="13"/>
      <c r="AB132" s="13"/>
      <c r="AC132" s="13"/>
      <c r="AD132" s="13"/>
      <c r="AE132" s="13"/>
      <c r="AF132" s="13"/>
      <c r="AG132" s="13"/>
      <c r="AH132" s="13"/>
      <c r="AI132" s="13"/>
      <c r="AJ132" s="13"/>
      <c r="AK132" s="13"/>
      <c r="AL132" s="13"/>
    </row>
    <row r="133" spans="2:38" x14ac:dyDescent="0.35">
      <c r="B133" s="13"/>
      <c r="C133" s="13"/>
      <c r="D133" s="13"/>
      <c r="E133" s="13"/>
      <c r="F133" s="13"/>
      <c r="G133" s="13"/>
      <c r="H133" s="54">
        <f t="shared" si="20"/>
        <v>0</v>
      </c>
      <c r="I133" s="13"/>
      <c r="J133" s="13"/>
      <c r="K133" s="8" t="str">
        <f t="shared" si="21"/>
        <v>N/A</v>
      </c>
      <c r="L133" s="55" t="str">
        <f t="shared" si="22"/>
        <v>N/A</v>
      </c>
      <c r="M133" s="55">
        <f t="shared" si="23"/>
        <v>0</v>
      </c>
      <c r="N133" s="13"/>
      <c r="O133" s="55">
        <f t="shared" si="19"/>
        <v>0</v>
      </c>
      <c r="P133" s="13"/>
      <c r="Q133" s="54">
        <f t="shared" si="16"/>
        <v>1</v>
      </c>
      <c r="R133" s="13"/>
      <c r="S133" s="54">
        <f t="shared" si="17"/>
        <v>0</v>
      </c>
      <c r="T133" s="59">
        <f t="shared" si="18"/>
        <v>0</v>
      </c>
      <c r="X133" s="13"/>
      <c r="Y133" s="13"/>
      <c r="Z133" s="13"/>
      <c r="AA133" s="13"/>
      <c r="AB133" s="13"/>
      <c r="AC133" s="13"/>
      <c r="AD133" s="13"/>
      <c r="AE133" s="13"/>
      <c r="AF133" s="13"/>
      <c r="AG133" s="13"/>
      <c r="AH133" s="13"/>
      <c r="AI133" s="13"/>
      <c r="AJ133" s="13"/>
      <c r="AK133" s="13"/>
      <c r="AL133" s="13"/>
    </row>
    <row r="134" spans="2:38" x14ac:dyDescent="0.35">
      <c r="B134" s="13"/>
      <c r="C134" s="13"/>
      <c r="D134" s="13"/>
      <c r="E134" s="13"/>
      <c r="F134" s="13"/>
      <c r="G134" s="13"/>
      <c r="H134" s="54">
        <f t="shared" si="20"/>
        <v>0</v>
      </c>
      <c r="I134" s="13"/>
      <c r="J134" s="13"/>
      <c r="K134" s="8" t="str">
        <f t="shared" si="21"/>
        <v>N/A</v>
      </c>
      <c r="L134" s="55" t="str">
        <f t="shared" si="22"/>
        <v>N/A</v>
      </c>
      <c r="M134" s="55">
        <f t="shared" si="23"/>
        <v>0</v>
      </c>
      <c r="N134" s="13"/>
      <c r="O134" s="55">
        <f t="shared" si="19"/>
        <v>0</v>
      </c>
      <c r="P134" s="13"/>
      <c r="Q134" s="54">
        <f t="shared" si="16"/>
        <v>1</v>
      </c>
      <c r="R134" s="13"/>
      <c r="S134" s="54">
        <f t="shared" si="17"/>
        <v>0</v>
      </c>
      <c r="T134" s="59">
        <f t="shared" si="18"/>
        <v>0</v>
      </c>
      <c r="X134" s="13"/>
      <c r="Y134" s="13"/>
      <c r="Z134" s="13"/>
      <c r="AA134" s="13"/>
      <c r="AB134" s="13"/>
      <c r="AC134" s="13"/>
      <c r="AD134" s="13"/>
      <c r="AE134" s="13"/>
      <c r="AF134" s="13"/>
      <c r="AG134" s="13"/>
      <c r="AH134" s="13"/>
      <c r="AI134" s="13"/>
      <c r="AJ134" s="13"/>
      <c r="AK134" s="13"/>
      <c r="AL134" s="13"/>
    </row>
    <row r="135" spans="2:38" x14ac:dyDescent="0.35">
      <c r="B135" s="13"/>
      <c r="C135" s="13"/>
      <c r="D135" s="13"/>
      <c r="E135" s="13"/>
      <c r="F135" s="13"/>
      <c r="G135" s="13"/>
      <c r="H135" s="54">
        <f t="shared" si="20"/>
        <v>0</v>
      </c>
      <c r="I135" s="13"/>
      <c r="J135" s="13"/>
      <c r="K135" s="8" t="str">
        <f t="shared" si="21"/>
        <v>N/A</v>
      </c>
      <c r="L135" s="55" t="str">
        <f t="shared" si="22"/>
        <v>N/A</v>
      </c>
      <c r="M135" s="55">
        <f t="shared" si="23"/>
        <v>0</v>
      </c>
      <c r="N135" s="13"/>
      <c r="O135" s="55">
        <f t="shared" si="19"/>
        <v>0</v>
      </c>
      <c r="P135" s="13"/>
      <c r="Q135" s="54">
        <f t="shared" si="16"/>
        <v>1</v>
      </c>
      <c r="R135" s="13"/>
      <c r="S135" s="54">
        <f t="shared" ref="S135:S184" si="24">IF(R135="ÁREA",1,IF(R135="AFÍN",0.8,IF(R135="CAMPO DE LA BIOLOGÍA",0.5,IF(R135="CIENCIAS BÁSICAS Y DE LA SALUD",0.3,IF(R135="OTROS",0.2,)))))</f>
        <v>0</v>
      </c>
      <c r="T135" s="59">
        <f t="shared" ref="T135:T184" si="25">IF(F135="Artículos JCR",(M135+H135)*O135*Q135*S135,IF(AND(F135="Publicación no JCR internacional o proceeding ",G135="Sí"),0.05*O135*Q135*S135,IF(AND(F135="Publicación no JCR internacional o proceeding ",G135="No"),0.025*O135*Q135*S135,IF(AND(F135="Publicación o proceeding nacional",G135="Sí"),0.025*O135*Q135*S135,IF(AND(F135="Publicación o proceeding nacional",G135="No"),0.0125*O135*Q135*S135,0)))))</f>
        <v>0</v>
      </c>
      <c r="X135" s="13"/>
      <c r="Y135" s="13"/>
      <c r="Z135" s="13"/>
      <c r="AA135" s="13"/>
      <c r="AB135" s="13"/>
      <c r="AC135" s="13"/>
      <c r="AD135" s="13"/>
      <c r="AE135" s="13"/>
      <c r="AF135" s="13"/>
      <c r="AG135" s="13"/>
      <c r="AH135" s="13"/>
      <c r="AI135" s="13"/>
      <c r="AJ135" s="13"/>
      <c r="AK135" s="13"/>
      <c r="AL135" s="13"/>
    </row>
    <row r="136" spans="2:38" x14ac:dyDescent="0.35">
      <c r="B136" s="13"/>
      <c r="C136" s="13"/>
      <c r="D136" s="13"/>
      <c r="E136" s="13"/>
      <c r="F136" s="13"/>
      <c r="G136" s="13"/>
      <c r="H136" s="54">
        <f t="shared" si="20"/>
        <v>0</v>
      </c>
      <c r="I136" s="13"/>
      <c r="J136" s="13"/>
      <c r="K136" s="8" t="str">
        <f t="shared" si="21"/>
        <v>N/A</v>
      </c>
      <c r="L136" s="55" t="str">
        <f t="shared" si="22"/>
        <v>N/A</v>
      </c>
      <c r="M136" s="55">
        <f t="shared" si="23"/>
        <v>0</v>
      </c>
      <c r="N136" s="13"/>
      <c r="O136" s="55">
        <f t="shared" si="19"/>
        <v>0</v>
      </c>
      <c r="P136" s="13"/>
      <c r="Q136" s="54">
        <f t="shared" si="16"/>
        <v>1</v>
      </c>
      <c r="R136" s="13"/>
      <c r="S136" s="54">
        <f t="shared" si="24"/>
        <v>0</v>
      </c>
      <c r="T136" s="59">
        <f t="shared" si="25"/>
        <v>0</v>
      </c>
      <c r="X136" s="13"/>
      <c r="Y136" s="13"/>
      <c r="Z136" s="13"/>
      <c r="AA136" s="13"/>
      <c r="AB136" s="13"/>
      <c r="AC136" s="13"/>
      <c r="AD136" s="13"/>
      <c r="AE136" s="13"/>
      <c r="AF136" s="13"/>
      <c r="AG136" s="13"/>
      <c r="AH136" s="13"/>
      <c r="AI136" s="13"/>
      <c r="AJ136" s="13"/>
      <c r="AK136" s="13"/>
      <c r="AL136" s="13"/>
    </row>
    <row r="137" spans="2:38" x14ac:dyDescent="0.35">
      <c r="B137" s="13"/>
      <c r="C137" s="13"/>
      <c r="D137" s="13"/>
      <c r="E137" s="13"/>
      <c r="F137" s="13"/>
      <c r="G137" s="13"/>
      <c r="H137" s="54">
        <f t="shared" si="20"/>
        <v>0</v>
      </c>
      <c r="I137" s="13"/>
      <c r="J137" s="13"/>
      <c r="K137" s="8" t="str">
        <f t="shared" si="21"/>
        <v>N/A</v>
      </c>
      <c r="L137" s="55" t="str">
        <f t="shared" si="22"/>
        <v>N/A</v>
      </c>
      <c r="M137" s="55">
        <f t="shared" si="23"/>
        <v>0</v>
      </c>
      <c r="N137" s="13"/>
      <c r="O137" s="55">
        <f t="shared" si="19"/>
        <v>0</v>
      </c>
      <c r="P137" s="13"/>
      <c r="Q137" s="54">
        <f t="shared" si="16"/>
        <v>1</v>
      </c>
      <c r="R137" s="13"/>
      <c r="S137" s="54">
        <f t="shared" si="24"/>
        <v>0</v>
      </c>
      <c r="T137" s="59">
        <f t="shared" si="25"/>
        <v>0</v>
      </c>
      <c r="X137" s="13"/>
      <c r="Y137" s="13"/>
      <c r="Z137" s="13"/>
      <c r="AA137" s="13"/>
      <c r="AB137" s="13"/>
      <c r="AC137" s="13"/>
      <c r="AD137" s="13"/>
      <c r="AE137" s="13"/>
      <c r="AF137" s="13"/>
      <c r="AG137" s="13"/>
      <c r="AH137" s="13"/>
      <c r="AI137" s="13"/>
      <c r="AJ137" s="13"/>
      <c r="AK137" s="13"/>
      <c r="AL137" s="13"/>
    </row>
    <row r="138" spans="2:38" x14ac:dyDescent="0.35">
      <c r="B138" s="13"/>
      <c r="C138" s="13"/>
      <c r="D138" s="13"/>
      <c r="E138" s="13"/>
      <c r="F138" s="13"/>
      <c r="G138" s="13"/>
      <c r="H138" s="54">
        <f t="shared" si="20"/>
        <v>0</v>
      </c>
      <c r="I138" s="13"/>
      <c r="J138" s="13"/>
      <c r="K138" s="8" t="str">
        <f t="shared" si="21"/>
        <v>N/A</v>
      </c>
      <c r="L138" s="55" t="str">
        <f t="shared" si="22"/>
        <v>N/A</v>
      </c>
      <c r="M138" s="55">
        <f t="shared" si="23"/>
        <v>0</v>
      </c>
      <c r="N138" s="13"/>
      <c r="O138" s="55">
        <f t="shared" si="19"/>
        <v>0</v>
      </c>
      <c r="P138" s="13"/>
      <c r="Q138" s="54">
        <f t="shared" si="16"/>
        <v>1</v>
      </c>
      <c r="R138" s="13"/>
      <c r="S138" s="54">
        <f t="shared" si="24"/>
        <v>0</v>
      </c>
      <c r="T138" s="59">
        <f t="shared" si="25"/>
        <v>0</v>
      </c>
      <c r="X138" s="13"/>
      <c r="Y138" s="13"/>
      <c r="Z138" s="13"/>
      <c r="AA138" s="13"/>
      <c r="AB138" s="13"/>
      <c r="AC138" s="13"/>
      <c r="AD138" s="13"/>
      <c r="AE138" s="13"/>
      <c r="AF138" s="13"/>
      <c r="AG138" s="13"/>
      <c r="AH138" s="13"/>
      <c r="AI138" s="13"/>
      <c r="AJ138" s="13"/>
      <c r="AK138" s="13"/>
      <c r="AL138" s="13"/>
    </row>
    <row r="139" spans="2:38" x14ac:dyDescent="0.35">
      <c r="B139" s="13"/>
      <c r="C139" s="13"/>
      <c r="D139" s="13"/>
      <c r="E139" s="13"/>
      <c r="F139" s="13"/>
      <c r="G139" s="13"/>
      <c r="H139" s="54">
        <f t="shared" si="20"/>
        <v>0</v>
      </c>
      <c r="I139" s="13"/>
      <c r="J139" s="13"/>
      <c r="K139" s="8" t="str">
        <f t="shared" si="21"/>
        <v>N/A</v>
      </c>
      <c r="L139" s="55" t="str">
        <f t="shared" si="22"/>
        <v>N/A</v>
      </c>
      <c r="M139" s="55">
        <f t="shared" si="23"/>
        <v>0</v>
      </c>
      <c r="N139" s="13"/>
      <c r="O139" s="55">
        <f t="shared" si="19"/>
        <v>0</v>
      </c>
      <c r="P139" s="13"/>
      <c r="Q139" s="54">
        <f t="shared" si="16"/>
        <v>1</v>
      </c>
      <c r="R139" s="13"/>
      <c r="S139" s="54">
        <f t="shared" si="24"/>
        <v>0</v>
      </c>
      <c r="T139" s="59">
        <f t="shared" si="25"/>
        <v>0</v>
      </c>
      <c r="X139" s="13"/>
      <c r="Y139" s="13"/>
      <c r="Z139" s="13"/>
      <c r="AA139" s="13"/>
      <c r="AB139" s="13"/>
      <c r="AC139" s="13"/>
      <c r="AD139" s="13"/>
      <c r="AE139" s="13"/>
      <c r="AF139" s="13"/>
      <c r="AG139" s="13"/>
      <c r="AH139" s="13"/>
      <c r="AI139" s="13"/>
      <c r="AJ139" s="13"/>
      <c r="AK139" s="13"/>
      <c r="AL139" s="13"/>
    </row>
    <row r="140" spans="2:38" x14ac:dyDescent="0.35">
      <c r="B140" s="13"/>
      <c r="C140" s="13"/>
      <c r="D140" s="13"/>
      <c r="E140" s="13"/>
      <c r="F140" s="13"/>
      <c r="G140" s="13"/>
      <c r="H140" s="54">
        <f t="shared" si="20"/>
        <v>0</v>
      </c>
      <c r="I140" s="13"/>
      <c r="J140" s="13"/>
      <c r="K140" s="8" t="str">
        <f t="shared" si="21"/>
        <v>N/A</v>
      </c>
      <c r="L140" s="55" t="str">
        <f t="shared" si="22"/>
        <v>N/A</v>
      </c>
      <c r="M140" s="55">
        <f t="shared" si="23"/>
        <v>0</v>
      </c>
      <c r="N140" s="13"/>
      <c r="O140" s="55">
        <f t="shared" si="19"/>
        <v>0</v>
      </c>
      <c r="P140" s="13"/>
      <c r="Q140" s="54">
        <f t="shared" si="16"/>
        <v>1</v>
      </c>
      <c r="R140" s="13"/>
      <c r="S140" s="54">
        <f t="shared" si="24"/>
        <v>0</v>
      </c>
      <c r="T140" s="59">
        <f t="shared" si="25"/>
        <v>0</v>
      </c>
      <c r="X140" s="13"/>
      <c r="Y140" s="13"/>
      <c r="Z140" s="13"/>
      <c r="AA140" s="13"/>
      <c r="AB140" s="13"/>
      <c r="AC140" s="13"/>
      <c r="AD140" s="13"/>
      <c r="AE140" s="13"/>
      <c r="AF140" s="13"/>
      <c r="AG140" s="13"/>
      <c r="AH140" s="13"/>
      <c r="AI140" s="13"/>
      <c r="AJ140" s="13"/>
      <c r="AK140" s="13"/>
      <c r="AL140" s="13"/>
    </row>
    <row r="141" spans="2:38" x14ac:dyDescent="0.35">
      <c r="B141" s="13"/>
      <c r="C141" s="13"/>
      <c r="D141" s="13"/>
      <c r="E141" s="13"/>
      <c r="F141" s="13"/>
      <c r="G141" s="13"/>
      <c r="H141" s="54">
        <f t="shared" si="20"/>
        <v>0</v>
      </c>
      <c r="I141" s="13"/>
      <c r="J141" s="13"/>
      <c r="K141" s="8" t="str">
        <f t="shared" si="21"/>
        <v>N/A</v>
      </c>
      <c r="L141" s="55" t="str">
        <f t="shared" si="22"/>
        <v>N/A</v>
      </c>
      <c r="M141" s="55">
        <f t="shared" si="23"/>
        <v>0</v>
      </c>
      <c r="N141" s="13"/>
      <c r="O141" s="55">
        <f t="shared" si="19"/>
        <v>0</v>
      </c>
      <c r="P141" s="13"/>
      <c r="Q141" s="54">
        <f t="shared" si="16"/>
        <v>1</v>
      </c>
      <c r="R141" s="13"/>
      <c r="S141" s="54">
        <f t="shared" si="24"/>
        <v>0</v>
      </c>
      <c r="T141" s="59">
        <f t="shared" si="25"/>
        <v>0</v>
      </c>
      <c r="X141" s="13"/>
      <c r="Y141" s="13"/>
      <c r="Z141" s="13"/>
      <c r="AA141" s="13"/>
      <c r="AB141" s="13"/>
      <c r="AC141" s="13"/>
      <c r="AD141" s="13"/>
      <c r="AE141" s="13"/>
      <c r="AF141" s="13"/>
      <c r="AG141" s="13"/>
      <c r="AH141" s="13"/>
      <c r="AI141" s="13"/>
      <c r="AJ141" s="13"/>
      <c r="AK141" s="13"/>
      <c r="AL141" s="13"/>
    </row>
    <row r="142" spans="2:38" x14ac:dyDescent="0.35">
      <c r="B142" s="13"/>
      <c r="C142" s="13"/>
      <c r="D142" s="13"/>
      <c r="E142" s="13"/>
      <c r="F142" s="13"/>
      <c r="G142" s="13"/>
      <c r="H142" s="54">
        <f t="shared" si="20"/>
        <v>0</v>
      </c>
      <c r="I142" s="13"/>
      <c r="J142" s="13"/>
      <c r="K142" s="8" t="str">
        <f t="shared" si="21"/>
        <v>N/A</v>
      </c>
      <c r="L142" s="55" t="str">
        <f t="shared" si="22"/>
        <v>N/A</v>
      </c>
      <c r="M142" s="55">
        <f t="shared" si="23"/>
        <v>0</v>
      </c>
      <c r="N142" s="13"/>
      <c r="O142" s="55">
        <f t="shared" si="19"/>
        <v>0</v>
      </c>
      <c r="P142" s="13"/>
      <c r="Q142" s="54">
        <f t="shared" si="16"/>
        <v>1</v>
      </c>
      <c r="R142" s="13"/>
      <c r="S142" s="54">
        <f t="shared" si="24"/>
        <v>0</v>
      </c>
      <c r="T142" s="59">
        <f t="shared" si="25"/>
        <v>0</v>
      </c>
      <c r="X142" s="13"/>
      <c r="Y142" s="13"/>
      <c r="Z142" s="13"/>
      <c r="AA142" s="13"/>
      <c r="AB142" s="13"/>
      <c r="AC142" s="13"/>
      <c r="AD142" s="13"/>
      <c r="AE142" s="13"/>
      <c r="AF142" s="13"/>
      <c r="AG142" s="13"/>
      <c r="AH142" s="13"/>
      <c r="AI142" s="13"/>
      <c r="AJ142" s="13"/>
      <c r="AK142" s="13"/>
      <c r="AL142" s="13"/>
    </row>
    <row r="143" spans="2:38" x14ac:dyDescent="0.35">
      <c r="B143" s="13"/>
      <c r="C143" s="13"/>
      <c r="D143" s="13"/>
      <c r="E143" s="13"/>
      <c r="F143" s="13"/>
      <c r="G143" s="13"/>
      <c r="H143" s="54">
        <f t="shared" si="20"/>
        <v>0</v>
      </c>
      <c r="I143" s="13"/>
      <c r="J143" s="13"/>
      <c r="K143" s="8" t="str">
        <f t="shared" si="21"/>
        <v>N/A</v>
      </c>
      <c r="L143" s="55" t="str">
        <f t="shared" si="22"/>
        <v>N/A</v>
      </c>
      <c r="M143" s="55">
        <f t="shared" si="23"/>
        <v>0</v>
      </c>
      <c r="N143" s="13"/>
      <c r="O143" s="55">
        <f t="shared" si="19"/>
        <v>0</v>
      </c>
      <c r="P143" s="13"/>
      <c r="Q143" s="54">
        <f t="shared" si="16"/>
        <v>1</v>
      </c>
      <c r="R143" s="13"/>
      <c r="S143" s="54">
        <f t="shared" si="24"/>
        <v>0</v>
      </c>
      <c r="T143" s="59">
        <f t="shared" si="25"/>
        <v>0</v>
      </c>
      <c r="X143" s="13"/>
      <c r="Y143" s="13"/>
      <c r="Z143" s="13"/>
      <c r="AA143" s="13"/>
      <c r="AB143" s="13"/>
      <c r="AC143" s="13"/>
      <c r="AD143" s="13"/>
      <c r="AE143" s="13"/>
      <c r="AF143" s="13"/>
      <c r="AG143" s="13"/>
      <c r="AH143" s="13"/>
      <c r="AI143" s="13"/>
      <c r="AJ143" s="13"/>
      <c r="AK143" s="13"/>
      <c r="AL143" s="13"/>
    </row>
    <row r="144" spans="2:38" x14ac:dyDescent="0.35">
      <c r="B144" s="13"/>
      <c r="C144" s="13"/>
      <c r="D144" s="13"/>
      <c r="E144" s="13"/>
      <c r="F144" s="13"/>
      <c r="G144" s="13"/>
      <c r="H144" s="54">
        <f t="shared" si="20"/>
        <v>0</v>
      </c>
      <c r="I144" s="13"/>
      <c r="J144" s="13"/>
      <c r="K144" s="8" t="str">
        <f t="shared" si="21"/>
        <v>N/A</v>
      </c>
      <c r="L144" s="55" t="str">
        <f t="shared" si="22"/>
        <v>N/A</v>
      </c>
      <c r="M144" s="55">
        <f t="shared" si="23"/>
        <v>0</v>
      </c>
      <c r="N144" s="13"/>
      <c r="O144" s="55">
        <f t="shared" si="19"/>
        <v>0</v>
      </c>
      <c r="P144" s="13"/>
      <c r="Q144" s="54">
        <f t="shared" si="16"/>
        <v>1</v>
      </c>
      <c r="R144" s="13"/>
      <c r="S144" s="54">
        <f t="shared" si="24"/>
        <v>0</v>
      </c>
      <c r="T144" s="59">
        <f t="shared" si="25"/>
        <v>0</v>
      </c>
      <c r="X144" s="13"/>
      <c r="Y144" s="13"/>
      <c r="Z144" s="13"/>
      <c r="AA144" s="13"/>
      <c r="AB144" s="13"/>
      <c r="AC144" s="13"/>
      <c r="AD144" s="13"/>
      <c r="AE144" s="13"/>
      <c r="AF144" s="13"/>
      <c r="AG144" s="13"/>
      <c r="AH144" s="13"/>
      <c r="AI144" s="13"/>
      <c r="AJ144" s="13"/>
      <c r="AK144" s="13"/>
      <c r="AL144" s="13"/>
    </row>
    <row r="145" spans="2:38" x14ac:dyDescent="0.35">
      <c r="B145" s="13"/>
      <c r="C145" s="13"/>
      <c r="D145" s="13"/>
      <c r="E145" s="13"/>
      <c r="F145" s="13"/>
      <c r="G145" s="13"/>
      <c r="H145" s="54">
        <f t="shared" si="20"/>
        <v>0</v>
      </c>
      <c r="I145" s="13"/>
      <c r="J145" s="13"/>
      <c r="K145" s="8" t="str">
        <f t="shared" si="21"/>
        <v>N/A</v>
      </c>
      <c r="L145" s="55" t="str">
        <f t="shared" si="22"/>
        <v>N/A</v>
      </c>
      <c r="M145" s="55">
        <f t="shared" si="23"/>
        <v>0</v>
      </c>
      <c r="N145" s="13"/>
      <c r="O145" s="55">
        <f t="shared" si="19"/>
        <v>0</v>
      </c>
      <c r="P145" s="13"/>
      <c r="Q145" s="54">
        <f t="shared" si="16"/>
        <v>1</v>
      </c>
      <c r="R145" s="13"/>
      <c r="S145" s="54">
        <f t="shared" si="24"/>
        <v>0</v>
      </c>
      <c r="T145" s="59">
        <f t="shared" si="25"/>
        <v>0</v>
      </c>
      <c r="X145" s="13"/>
      <c r="Y145" s="13"/>
      <c r="Z145" s="13"/>
      <c r="AA145" s="13"/>
      <c r="AB145" s="13"/>
      <c r="AC145" s="13"/>
      <c r="AD145" s="13"/>
      <c r="AE145" s="13"/>
      <c r="AF145" s="13"/>
      <c r="AG145" s="13"/>
      <c r="AH145" s="13"/>
      <c r="AI145" s="13"/>
      <c r="AJ145" s="13"/>
      <c r="AK145" s="13"/>
      <c r="AL145" s="13"/>
    </row>
    <row r="146" spans="2:38" x14ac:dyDescent="0.35">
      <c r="B146" s="13"/>
      <c r="C146" s="13"/>
      <c r="D146" s="13"/>
      <c r="E146" s="13"/>
      <c r="F146" s="13"/>
      <c r="G146" s="13"/>
      <c r="H146" s="54">
        <f t="shared" si="20"/>
        <v>0</v>
      </c>
      <c r="I146" s="13"/>
      <c r="J146" s="13"/>
      <c r="K146" s="8" t="str">
        <f t="shared" si="21"/>
        <v>N/A</v>
      </c>
      <c r="L146" s="55" t="str">
        <f t="shared" si="22"/>
        <v>N/A</v>
      </c>
      <c r="M146" s="55">
        <f t="shared" si="23"/>
        <v>0</v>
      </c>
      <c r="N146" s="13"/>
      <c r="O146" s="55">
        <f t="shared" si="19"/>
        <v>0</v>
      </c>
      <c r="P146" s="13"/>
      <c r="Q146" s="54">
        <f t="shared" si="16"/>
        <v>1</v>
      </c>
      <c r="R146" s="13"/>
      <c r="S146" s="54">
        <f t="shared" si="24"/>
        <v>0</v>
      </c>
      <c r="T146" s="59">
        <f t="shared" si="25"/>
        <v>0</v>
      </c>
      <c r="X146" s="13"/>
      <c r="Y146" s="13"/>
      <c r="Z146" s="13"/>
      <c r="AA146" s="13"/>
      <c r="AB146" s="13"/>
      <c r="AC146" s="13"/>
      <c r="AD146" s="13"/>
      <c r="AE146" s="13"/>
      <c r="AF146" s="13"/>
      <c r="AG146" s="13"/>
      <c r="AH146" s="13"/>
      <c r="AI146" s="13"/>
      <c r="AJ146" s="13"/>
      <c r="AK146" s="13"/>
      <c r="AL146" s="13"/>
    </row>
    <row r="147" spans="2:38" x14ac:dyDescent="0.35">
      <c r="B147" s="13"/>
      <c r="C147" s="13"/>
      <c r="D147" s="13"/>
      <c r="E147" s="13"/>
      <c r="F147" s="13"/>
      <c r="G147" s="13"/>
      <c r="H147" s="54">
        <f t="shared" si="20"/>
        <v>0</v>
      </c>
      <c r="I147" s="13"/>
      <c r="J147" s="13"/>
      <c r="K147" s="8" t="str">
        <f t="shared" si="21"/>
        <v>N/A</v>
      </c>
      <c r="L147" s="55" t="str">
        <f t="shared" si="22"/>
        <v>N/A</v>
      </c>
      <c r="M147" s="55">
        <f t="shared" si="23"/>
        <v>0</v>
      </c>
      <c r="N147" s="13"/>
      <c r="O147" s="55">
        <f t="shared" si="19"/>
        <v>0</v>
      </c>
      <c r="P147" s="13"/>
      <c r="Q147" s="54">
        <f t="shared" si="16"/>
        <v>1</v>
      </c>
      <c r="R147" s="13"/>
      <c r="S147" s="54">
        <f t="shared" si="24"/>
        <v>0</v>
      </c>
      <c r="T147" s="59">
        <f t="shared" si="25"/>
        <v>0</v>
      </c>
      <c r="X147" s="13"/>
      <c r="Y147" s="13"/>
      <c r="Z147" s="13"/>
      <c r="AA147" s="13"/>
      <c r="AB147" s="13"/>
      <c r="AC147" s="13"/>
      <c r="AD147" s="13"/>
      <c r="AE147" s="13"/>
      <c r="AF147" s="13"/>
      <c r="AG147" s="13"/>
      <c r="AH147" s="13"/>
      <c r="AI147" s="13"/>
      <c r="AJ147" s="13"/>
      <c r="AK147" s="13"/>
      <c r="AL147" s="13"/>
    </row>
    <row r="148" spans="2:38" x14ac:dyDescent="0.35">
      <c r="B148" s="13"/>
      <c r="C148" s="13"/>
      <c r="D148" s="13"/>
      <c r="E148" s="13"/>
      <c r="F148" s="13"/>
      <c r="G148" s="13"/>
      <c r="H148" s="54">
        <f t="shared" si="20"/>
        <v>0</v>
      </c>
      <c r="I148" s="13"/>
      <c r="J148" s="13"/>
      <c r="K148" s="8" t="str">
        <f t="shared" si="21"/>
        <v>N/A</v>
      </c>
      <c r="L148" s="55" t="str">
        <f t="shared" si="22"/>
        <v>N/A</v>
      </c>
      <c r="M148" s="55">
        <f t="shared" si="23"/>
        <v>0</v>
      </c>
      <c r="N148" s="13"/>
      <c r="O148" s="55">
        <f t="shared" si="19"/>
        <v>0</v>
      </c>
      <c r="P148" s="13"/>
      <c r="Q148" s="54">
        <f t="shared" si="16"/>
        <v>1</v>
      </c>
      <c r="R148" s="13"/>
      <c r="S148" s="54">
        <f t="shared" si="24"/>
        <v>0</v>
      </c>
      <c r="T148" s="59">
        <f t="shared" si="25"/>
        <v>0</v>
      </c>
      <c r="X148" s="13"/>
      <c r="Y148" s="13"/>
      <c r="Z148" s="13"/>
      <c r="AA148" s="13"/>
      <c r="AB148" s="13"/>
      <c r="AC148" s="13"/>
      <c r="AD148" s="13"/>
      <c r="AE148" s="13"/>
      <c r="AF148" s="13"/>
      <c r="AG148" s="13"/>
      <c r="AH148" s="13"/>
      <c r="AI148" s="13"/>
      <c r="AJ148" s="13"/>
      <c r="AK148" s="13"/>
      <c r="AL148" s="13"/>
    </row>
    <row r="149" spans="2:38" x14ac:dyDescent="0.35">
      <c r="B149" s="13"/>
      <c r="C149" s="13"/>
      <c r="D149" s="13"/>
      <c r="E149" s="13"/>
      <c r="F149" s="13"/>
      <c r="G149" s="13"/>
      <c r="H149" s="54">
        <f t="shared" si="20"/>
        <v>0</v>
      </c>
      <c r="I149" s="13"/>
      <c r="J149" s="13"/>
      <c r="K149" s="8" t="str">
        <f t="shared" si="21"/>
        <v>N/A</v>
      </c>
      <c r="L149" s="55" t="str">
        <f t="shared" si="22"/>
        <v>N/A</v>
      </c>
      <c r="M149" s="55">
        <f t="shared" si="23"/>
        <v>0</v>
      </c>
      <c r="N149" s="13"/>
      <c r="O149" s="55">
        <f t="shared" si="19"/>
        <v>0</v>
      </c>
      <c r="P149" s="13"/>
      <c r="Q149" s="54">
        <f t="shared" si="16"/>
        <v>1</v>
      </c>
      <c r="R149" s="13"/>
      <c r="S149" s="54">
        <f t="shared" si="24"/>
        <v>0</v>
      </c>
      <c r="T149" s="59">
        <f t="shared" si="25"/>
        <v>0</v>
      </c>
      <c r="X149" s="13"/>
      <c r="Y149" s="13"/>
      <c r="Z149" s="13"/>
      <c r="AA149" s="13"/>
      <c r="AB149" s="13"/>
      <c r="AC149" s="13"/>
      <c r="AD149" s="13"/>
      <c r="AE149" s="13"/>
      <c r="AF149" s="13"/>
      <c r="AG149" s="13"/>
      <c r="AH149" s="13"/>
      <c r="AI149" s="13"/>
      <c r="AJ149" s="13"/>
      <c r="AK149" s="13"/>
      <c r="AL149" s="13"/>
    </row>
    <row r="150" spans="2:38" x14ac:dyDescent="0.35">
      <c r="B150" s="13"/>
      <c r="C150" s="13"/>
      <c r="D150" s="13"/>
      <c r="E150" s="13"/>
      <c r="F150" s="13"/>
      <c r="G150" s="13"/>
      <c r="H150" s="54">
        <f t="shared" si="20"/>
        <v>0</v>
      </c>
      <c r="I150" s="13"/>
      <c r="J150" s="13"/>
      <c r="K150" s="8" t="str">
        <f t="shared" si="21"/>
        <v>N/A</v>
      </c>
      <c r="L150" s="55" t="str">
        <f t="shared" si="22"/>
        <v>N/A</v>
      </c>
      <c r="M150" s="55">
        <f t="shared" si="23"/>
        <v>0</v>
      </c>
      <c r="N150" s="13"/>
      <c r="O150" s="55">
        <f t="shared" si="19"/>
        <v>0</v>
      </c>
      <c r="P150" s="13"/>
      <c r="Q150" s="54">
        <f t="shared" si="16"/>
        <v>1</v>
      </c>
      <c r="R150" s="13"/>
      <c r="S150" s="54">
        <f t="shared" si="24"/>
        <v>0</v>
      </c>
      <c r="T150" s="59">
        <f t="shared" si="25"/>
        <v>0</v>
      </c>
      <c r="X150" s="13"/>
      <c r="Y150" s="13"/>
      <c r="Z150" s="13"/>
      <c r="AA150" s="13"/>
      <c r="AB150" s="13"/>
      <c r="AC150" s="13"/>
      <c r="AD150" s="13"/>
      <c r="AE150" s="13"/>
      <c r="AF150" s="13"/>
      <c r="AG150" s="13"/>
      <c r="AH150" s="13"/>
      <c r="AI150" s="13"/>
      <c r="AJ150" s="13"/>
      <c r="AK150" s="13"/>
      <c r="AL150" s="13"/>
    </row>
    <row r="151" spans="2:38" x14ac:dyDescent="0.35">
      <c r="B151" s="13"/>
      <c r="C151" s="13"/>
      <c r="D151" s="13"/>
      <c r="E151" s="13"/>
      <c r="F151" s="13"/>
      <c r="G151" s="13"/>
      <c r="H151" s="54">
        <f t="shared" si="20"/>
        <v>0</v>
      </c>
      <c r="I151" s="13"/>
      <c r="J151" s="13"/>
      <c r="K151" s="8" t="str">
        <f t="shared" si="21"/>
        <v>N/A</v>
      </c>
      <c r="L151" s="55" t="str">
        <f t="shared" si="22"/>
        <v>N/A</v>
      </c>
      <c r="M151" s="55">
        <f t="shared" si="23"/>
        <v>0</v>
      </c>
      <c r="N151" s="13"/>
      <c r="O151" s="55">
        <f t="shared" si="19"/>
        <v>0</v>
      </c>
      <c r="P151" s="13"/>
      <c r="Q151" s="54">
        <f t="shared" si="16"/>
        <v>1</v>
      </c>
      <c r="R151" s="13"/>
      <c r="S151" s="54">
        <f t="shared" si="24"/>
        <v>0</v>
      </c>
      <c r="T151" s="59">
        <f t="shared" si="25"/>
        <v>0</v>
      </c>
      <c r="X151" s="13"/>
      <c r="Y151" s="13"/>
      <c r="Z151" s="13"/>
      <c r="AA151" s="13"/>
      <c r="AB151" s="13"/>
      <c r="AC151" s="13"/>
      <c r="AD151" s="13"/>
      <c r="AE151" s="13"/>
      <c r="AF151" s="13"/>
      <c r="AG151" s="13"/>
      <c r="AH151" s="13"/>
      <c r="AI151" s="13"/>
      <c r="AJ151" s="13"/>
      <c r="AK151" s="13"/>
      <c r="AL151" s="13"/>
    </row>
    <row r="152" spans="2:38" x14ac:dyDescent="0.35">
      <c r="B152" s="13"/>
      <c r="C152" s="13"/>
      <c r="D152" s="13"/>
      <c r="E152" s="13"/>
      <c r="F152" s="13"/>
      <c r="G152" s="13"/>
      <c r="H152" s="54">
        <f t="shared" si="20"/>
        <v>0</v>
      </c>
      <c r="I152" s="13"/>
      <c r="J152" s="13"/>
      <c r="K152" s="8" t="str">
        <f t="shared" si="21"/>
        <v>N/A</v>
      </c>
      <c r="L152" s="55" t="str">
        <f t="shared" si="22"/>
        <v>N/A</v>
      </c>
      <c r="M152" s="55">
        <f t="shared" si="23"/>
        <v>0</v>
      </c>
      <c r="N152" s="13"/>
      <c r="O152" s="55">
        <f t="shared" si="19"/>
        <v>0</v>
      </c>
      <c r="P152" s="13"/>
      <c r="Q152" s="54">
        <f t="shared" si="16"/>
        <v>1</v>
      </c>
      <c r="R152" s="13"/>
      <c r="S152" s="54">
        <f t="shared" si="24"/>
        <v>0</v>
      </c>
      <c r="T152" s="59">
        <f t="shared" si="25"/>
        <v>0</v>
      </c>
      <c r="X152" s="13"/>
      <c r="Y152" s="13"/>
      <c r="Z152" s="13"/>
      <c r="AA152" s="13"/>
      <c r="AB152" s="13"/>
      <c r="AC152" s="13"/>
      <c r="AD152" s="13"/>
      <c r="AE152" s="13"/>
      <c r="AF152" s="13"/>
      <c r="AG152" s="13"/>
      <c r="AH152" s="13"/>
      <c r="AI152" s="13"/>
      <c r="AJ152" s="13"/>
      <c r="AK152" s="13"/>
      <c r="AL152" s="13"/>
    </row>
    <row r="153" spans="2:38" x14ac:dyDescent="0.35">
      <c r="B153" s="13"/>
      <c r="C153" s="13"/>
      <c r="D153" s="13"/>
      <c r="E153" s="13"/>
      <c r="F153" s="13"/>
      <c r="G153" s="13"/>
      <c r="H153" s="54">
        <f t="shared" si="20"/>
        <v>0</v>
      </c>
      <c r="I153" s="13"/>
      <c r="J153" s="13"/>
      <c r="K153" s="8" t="str">
        <f t="shared" si="21"/>
        <v>N/A</v>
      </c>
      <c r="L153" s="55" t="str">
        <f t="shared" si="22"/>
        <v>N/A</v>
      </c>
      <c r="M153" s="55">
        <f t="shared" si="23"/>
        <v>0</v>
      </c>
      <c r="N153" s="13"/>
      <c r="O153" s="55">
        <f t="shared" si="19"/>
        <v>0</v>
      </c>
      <c r="P153" s="13"/>
      <c r="Q153" s="54">
        <f t="shared" si="16"/>
        <v>1</v>
      </c>
      <c r="R153" s="13"/>
      <c r="S153" s="54">
        <f t="shared" si="24"/>
        <v>0</v>
      </c>
      <c r="T153" s="59">
        <f t="shared" si="25"/>
        <v>0</v>
      </c>
      <c r="X153" s="13"/>
      <c r="Y153" s="13"/>
      <c r="Z153" s="13"/>
      <c r="AA153" s="13"/>
      <c r="AB153" s="13"/>
      <c r="AC153" s="13"/>
      <c r="AD153" s="13"/>
      <c r="AE153" s="13"/>
      <c r="AF153" s="13"/>
      <c r="AG153" s="13"/>
      <c r="AH153" s="13"/>
      <c r="AI153" s="13"/>
      <c r="AJ153" s="13"/>
      <c r="AK153" s="13"/>
      <c r="AL153" s="13"/>
    </row>
    <row r="154" spans="2:38" x14ac:dyDescent="0.35">
      <c r="B154" s="13"/>
      <c r="C154" s="13"/>
      <c r="D154" s="13"/>
      <c r="E154" s="13"/>
      <c r="F154" s="13"/>
      <c r="G154" s="13"/>
      <c r="H154" s="54">
        <f t="shared" si="20"/>
        <v>0</v>
      </c>
      <c r="I154" s="13"/>
      <c r="J154" s="13"/>
      <c r="K154" s="8" t="str">
        <f t="shared" si="21"/>
        <v>N/A</v>
      </c>
      <c r="L154" s="55" t="str">
        <f t="shared" si="22"/>
        <v>N/A</v>
      </c>
      <c r="M154" s="55">
        <f t="shared" si="23"/>
        <v>0</v>
      </c>
      <c r="N154" s="13"/>
      <c r="O154" s="55">
        <f t="shared" si="19"/>
        <v>0</v>
      </c>
      <c r="P154" s="13"/>
      <c r="Q154" s="54">
        <f t="shared" si="16"/>
        <v>1</v>
      </c>
      <c r="R154" s="13"/>
      <c r="S154" s="54">
        <f t="shared" si="24"/>
        <v>0</v>
      </c>
      <c r="T154" s="59">
        <f t="shared" si="25"/>
        <v>0</v>
      </c>
      <c r="X154" s="13"/>
      <c r="Y154" s="13"/>
      <c r="Z154" s="13"/>
      <c r="AA154" s="13"/>
      <c r="AB154" s="13"/>
      <c r="AC154" s="13"/>
      <c r="AD154" s="13"/>
      <c r="AE154" s="13"/>
      <c r="AF154" s="13"/>
      <c r="AG154" s="13"/>
      <c r="AH154" s="13"/>
      <c r="AI154" s="13"/>
      <c r="AJ154" s="13"/>
      <c r="AK154" s="13"/>
      <c r="AL154" s="13"/>
    </row>
    <row r="155" spans="2:38" x14ac:dyDescent="0.35">
      <c r="B155" s="13"/>
      <c r="C155" s="13"/>
      <c r="D155" s="13"/>
      <c r="E155" s="13"/>
      <c r="F155" s="13"/>
      <c r="G155" s="13"/>
      <c r="H155" s="54">
        <f t="shared" si="20"/>
        <v>0</v>
      </c>
      <c r="I155" s="13"/>
      <c r="J155" s="13"/>
      <c r="K155" s="8" t="str">
        <f t="shared" si="21"/>
        <v>N/A</v>
      </c>
      <c r="L155" s="55" t="str">
        <f t="shared" si="22"/>
        <v>N/A</v>
      </c>
      <c r="M155" s="55">
        <f t="shared" si="23"/>
        <v>0</v>
      </c>
      <c r="N155" s="13"/>
      <c r="O155" s="55">
        <f t="shared" si="19"/>
        <v>0</v>
      </c>
      <c r="P155" s="13"/>
      <c r="Q155" s="54">
        <f t="shared" si="16"/>
        <v>1</v>
      </c>
      <c r="R155" s="13"/>
      <c r="S155" s="54">
        <f t="shared" si="24"/>
        <v>0</v>
      </c>
      <c r="T155" s="59">
        <f t="shared" si="25"/>
        <v>0</v>
      </c>
      <c r="X155" s="13"/>
      <c r="Y155" s="13"/>
      <c r="Z155" s="13"/>
      <c r="AA155" s="13"/>
      <c r="AB155" s="13"/>
      <c r="AC155" s="13"/>
      <c r="AD155" s="13"/>
      <c r="AE155" s="13"/>
      <c r="AF155" s="13"/>
      <c r="AG155" s="13"/>
      <c r="AH155" s="13"/>
      <c r="AI155" s="13"/>
      <c r="AJ155" s="13"/>
      <c r="AK155" s="13"/>
      <c r="AL155" s="13"/>
    </row>
    <row r="156" spans="2:38" x14ac:dyDescent="0.35">
      <c r="B156" s="13"/>
      <c r="C156" s="13"/>
      <c r="D156" s="13"/>
      <c r="E156" s="13"/>
      <c r="F156" s="13"/>
      <c r="G156" s="13"/>
      <c r="H156" s="54">
        <f t="shared" si="20"/>
        <v>0</v>
      </c>
      <c r="I156" s="13"/>
      <c r="J156" s="13"/>
      <c r="K156" s="8" t="str">
        <f t="shared" si="21"/>
        <v>N/A</v>
      </c>
      <c r="L156" s="55" t="str">
        <f t="shared" si="22"/>
        <v>N/A</v>
      </c>
      <c r="M156" s="55">
        <f t="shared" si="23"/>
        <v>0</v>
      </c>
      <c r="N156" s="13"/>
      <c r="O156" s="55">
        <f t="shared" si="19"/>
        <v>0</v>
      </c>
      <c r="P156" s="13"/>
      <c r="Q156" s="54">
        <f t="shared" si="16"/>
        <v>1</v>
      </c>
      <c r="R156" s="13"/>
      <c r="S156" s="54">
        <f t="shared" si="24"/>
        <v>0</v>
      </c>
      <c r="T156" s="59">
        <f t="shared" si="25"/>
        <v>0</v>
      </c>
      <c r="X156" s="13"/>
      <c r="Y156" s="13"/>
      <c r="Z156" s="13"/>
      <c r="AA156" s="13"/>
      <c r="AB156" s="13"/>
      <c r="AC156" s="13"/>
      <c r="AD156" s="13"/>
      <c r="AE156" s="13"/>
      <c r="AF156" s="13"/>
      <c r="AG156" s="13"/>
      <c r="AH156" s="13"/>
      <c r="AI156" s="13"/>
      <c r="AJ156" s="13"/>
      <c r="AK156" s="13"/>
      <c r="AL156" s="13"/>
    </row>
    <row r="157" spans="2:38" x14ac:dyDescent="0.35">
      <c r="B157" s="13"/>
      <c r="C157" s="13"/>
      <c r="D157" s="13"/>
      <c r="E157" s="13"/>
      <c r="F157" s="13"/>
      <c r="G157" s="13"/>
      <c r="H157" s="54">
        <f t="shared" si="20"/>
        <v>0</v>
      </c>
      <c r="I157" s="13"/>
      <c r="J157" s="13"/>
      <c r="K157" s="8" t="str">
        <f t="shared" si="21"/>
        <v>N/A</v>
      </c>
      <c r="L157" s="55" t="str">
        <f t="shared" si="22"/>
        <v>N/A</v>
      </c>
      <c r="M157" s="55">
        <f t="shared" si="23"/>
        <v>0</v>
      </c>
      <c r="N157" s="13"/>
      <c r="O157" s="55">
        <f t="shared" si="19"/>
        <v>0</v>
      </c>
      <c r="P157" s="13"/>
      <c r="Q157" s="54">
        <f t="shared" si="16"/>
        <v>1</v>
      </c>
      <c r="R157" s="13"/>
      <c r="S157" s="54">
        <f t="shared" si="24"/>
        <v>0</v>
      </c>
      <c r="T157" s="59">
        <f t="shared" si="25"/>
        <v>0</v>
      </c>
      <c r="X157" s="13"/>
      <c r="Y157" s="13"/>
      <c r="Z157" s="13"/>
      <c r="AA157" s="13"/>
      <c r="AB157" s="13"/>
      <c r="AC157" s="13"/>
      <c r="AD157" s="13"/>
      <c r="AE157" s="13"/>
      <c r="AF157" s="13"/>
      <c r="AG157" s="13"/>
      <c r="AH157" s="13"/>
      <c r="AI157" s="13"/>
      <c r="AJ157" s="13"/>
      <c r="AK157" s="13"/>
      <c r="AL157" s="13"/>
    </row>
    <row r="158" spans="2:38" x14ac:dyDescent="0.35">
      <c r="B158" s="13"/>
      <c r="C158" s="13"/>
      <c r="D158" s="13"/>
      <c r="E158" s="13"/>
      <c r="F158" s="13"/>
      <c r="G158" s="13"/>
      <c r="H158" s="54">
        <f t="shared" si="20"/>
        <v>0</v>
      </c>
      <c r="I158" s="13"/>
      <c r="J158" s="13"/>
      <c r="K158" s="8" t="str">
        <f t="shared" si="21"/>
        <v>N/A</v>
      </c>
      <c r="L158" s="55" t="str">
        <f t="shared" si="22"/>
        <v>N/A</v>
      </c>
      <c r="M158" s="55">
        <f t="shared" si="23"/>
        <v>0</v>
      </c>
      <c r="N158" s="13"/>
      <c r="O158" s="55">
        <f t="shared" si="19"/>
        <v>0</v>
      </c>
      <c r="P158" s="13"/>
      <c r="Q158" s="54">
        <f t="shared" si="16"/>
        <v>1</v>
      </c>
      <c r="R158" s="13"/>
      <c r="S158" s="54">
        <f t="shared" si="24"/>
        <v>0</v>
      </c>
      <c r="T158" s="59">
        <f t="shared" si="25"/>
        <v>0</v>
      </c>
      <c r="X158" s="13"/>
      <c r="Y158" s="13"/>
      <c r="Z158" s="13"/>
      <c r="AA158" s="13"/>
      <c r="AB158" s="13"/>
      <c r="AC158" s="13"/>
      <c r="AD158" s="13"/>
      <c r="AE158" s="13"/>
      <c r="AF158" s="13"/>
      <c r="AG158" s="13"/>
      <c r="AH158" s="13"/>
      <c r="AI158" s="13"/>
      <c r="AJ158" s="13"/>
      <c r="AK158" s="13"/>
      <c r="AL158" s="13"/>
    </row>
    <row r="159" spans="2:38" x14ac:dyDescent="0.35">
      <c r="B159" s="13"/>
      <c r="C159" s="13"/>
      <c r="D159" s="13"/>
      <c r="E159" s="13"/>
      <c r="F159" s="13"/>
      <c r="G159" s="13"/>
      <c r="H159" s="54">
        <f t="shared" si="20"/>
        <v>0</v>
      </c>
      <c r="I159" s="13"/>
      <c r="J159" s="13"/>
      <c r="K159" s="8" t="str">
        <f t="shared" si="21"/>
        <v>N/A</v>
      </c>
      <c r="L159" s="55" t="str">
        <f t="shared" si="22"/>
        <v>N/A</v>
      </c>
      <c r="M159" s="55">
        <f t="shared" si="23"/>
        <v>0</v>
      </c>
      <c r="N159" s="13"/>
      <c r="O159" s="55">
        <f t="shared" si="19"/>
        <v>0</v>
      </c>
      <c r="P159" s="13"/>
      <c r="Q159" s="54">
        <f t="shared" si="16"/>
        <v>1</v>
      </c>
      <c r="R159" s="13"/>
      <c r="S159" s="54">
        <f t="shared" si="24"/>
        <v>0</v>
      </c>
      <c r="T159" s="59">
        <f t="shared" si="25"/>
        <v>0</v>
      </c>
      <c r="X159" s="13"/>
      <c r="Y159" s="13"/>
      <c r="Z159" s="13"/>
      <c r="AA159" s="13"/>
      <c r="AB159" s="13"/>
      <c r="AC159" s="13"/>
      <c r="AD159" s="13"/>
      <c r="AE159" s="13"/>
      <c r="AF159" s="13"/>
      <c r="AG159" s="13"/>
      <c r="AH159" s="13"/>
      <c r="AI159" s="13"/>
      <c r="AJ159" s="13"/>
      <c r="AK159" s="13"/>
      <c r="AL159" s="13"/>
    </row>
    <row r="160" spans="2:38" x14ac:dyDescent="0.35">
      <c r="B160" s="13"/>
      <c r="C160" s="13"/>
      <c r="D160" s="13"/>
      <c r="E160" s="13"/>
      <c r="F160" s="13"/>
      <c r="G160" s="13"/>
      <c r="H160" s="54">
        <f t="shared" si="20"/>
        <v>0</v>
      </c>
      <c r="I160" s="13"/>
      <c r="J160" s="13"/>
      <c r="K160" s="8" t="str">
        <f t="shared" si="21"/>
        <v>N/A</v>
      </c>
      <c r="L160" s="55" t="str">
        <f t="shared" si="22"/>
        <v>N/A</v>
      </c>
      <c r="M160" s="55">
        <f t="shared" si="23"/>
        <v>0</v>
      </c>
      <c r="N160" s="13"/>
      <c r="O160" s="55">
        <f t="shared" si="19"/>
        <v>0</v>
      </c>
      <c r="P160" s="13"/>
      <c r="Q160" s="54">
        <f t="shared" si="16"/>
        <v>1</v>
      </c>
      <c r="R160" s="13"/>
      <c r="S160" s="54">
        <f t="shared" si="24"/>
        <v>0</v>
      </c>
      <c r="T160" s="59">
        <f t="shared" si="25"/>
        <v>0</v>
      </c>
      <c r="X160" s="13"/>
      <c r="Y160" s="13"/>
      <c r="Z160" s="13"/>
      <c r="AA160" s="13"/>
      <c r="AB160" s="13"/>
      <c r="AC160" s="13"/>
      <c r="AD160" s="13"/>
      <c r="AE160" s="13"/>
      <c r="AF160" s="13"/>
      <c r="AG160" s="13"/>
      <c r="AH160" s="13"/>
      <c r="AI160" s="13"/>
      <c r="AJ160" s="13"/>
      <c r="AK160" s="13"/>
      <c r="AL160" s="13"/>
    </row>
    <row r="161" spans="2:38" x14ac:dyDescent="0.35">
      <c r="B161" s="13"/>
      <c r="C161" s="13"/>
      <c r="D161" s="13"/>
      <c r="E161" s="13"/>
      <c r="F161" s="13"/>
      <c r="G161" s="13"/>
      <c r="H161" s="54">
        <f t="shared" si="20"/>
        <v>0</v>
      </c>
      <c r="I161" s="13"/>
      <c r="J161" s="13"/>
      <c r="K161" s="8" t="str">
        <f t="shared" si="21"/>
        <v>N/A</v>
      </c>
      <c r="L161" s="55" t="str">
        <f t="shared" si="22"/>
        <v>N/A</v>
      </c>
      <c r="M161" s="55">
        <f t="shared" si="23"/>
        <v>0</v>
      </c>
      <c r="N161" s="13"/>
      <c r="O161" s="55">
        <f t="shared" si="19"/>
        <v>0</v>
      </c>
      <c r="P161" s="13"/>
      <c r="Q161" s="54">
        <f t="shared" si="16"/>
        <v>1</v>
      </c>
      <c r="R161" s="13"/>
      <c r="S161" s="54">
        <f t="shared" si="24"/>
        <v>0</v>
      </c>
      <c r="T161" s="59">
        <f t="shared" si="25"/>
        <v>0</v>
      </c>
      <c r="X161" s="13"/>
      <c r="Y161" s="13"/>
      <c r="Z161" s="13"/>
      <c r="AA161" s="13"/>
      <c r="AB161" s="13"/>
      <c r="AC161" s="13"/>
      <c r="AD161" s="13"/>
      <c r="AE161" s="13"/>
      <c r="AF161" s="13"/>
      <c r="AG161" s="13"/>
      <c r="AH161" s="13"/>
      <c r="AI161" s="13"/>
      <c r="AJ161" s="13"/>
      <c r="AK161" s="13"/>
      <c r="AL161" s="13"/>
    </row>
    <row r="162" spans="2:38" x14ac:dyDescent="0.35">
      <c r="B162" s="13"/>
      <c r="C162" s="13"/>
      <c r="D162" s="13"/>
      <c r="E162" s="13"/>
      <c r="F162" s="13"/>
      <c r="G162" s="13"/>
      <c r="H162" s="54">
        <f t="shared" si="20"/>
        <v>0</v>
      </c>
      <c r="I162" s="13"/>
      <c r="J162" s="13"/>
      <c r="K162" s="8" t="str">
        <f t="shared" si="21"/>
        <v>N/A</v>
      </c>
      <c r="L162" s="55" t="str">
        <f t="shared" si="22"/>
        <v>N/A</v>
      </c>
      <c r="M162" s="55">
        <f t="shared" si="23"/>
        <v>0</v>
      </c>
      <c r="N162" s="13"/>
      <c r="O162" s="55">
        <f t="shared" si="19"/>
        <v>0</v>
      </c>
      <c r="P162" s="13"/>
      <c r="Q162" s="54">
        <f t="shared" si="16"/>
        <v>1</v>
      </c>
      <c r="R162" s="13"/>
      <c r="S162" s="54">
        <f t="shared" si="24"/>
        <v>0</v>
      </c>
      <c r="T162" s="59">
        <f t="shared" si="25"/>
        <v>0</v>
      </c>
      <c r="X162" s="13"/>
      <c r="Y162" s="13"/>
      <c r="Z162" s="13"/>
      <c r="AA162" s="13"/>
      <c r="AB162" s="13"/>
      <c r="AC162" s="13"/>
      <c r="AD162" s="13"/>
      <c r="AE162" s="13"/>
      <c r="AF162" s="13"/>
      <c r="AG162" s="13"/>
      <c r="AH162" s="13"/>
      <c r="AI162" s="13"/>
      <c r="AJ162" s="13"/>
      <c r="AK162" s="13"/>
      <c r="AL162" s="13"/>
    </row>
    <row r="163" spans="2:38" x14ac:dyDescent="0.35">
      <c r="B163" s="13"/>
      <c r="C163" s="13"/>
      <c r="D163" s="13"/>
      <c r="E163" s="13"/>
      <c r="F163" s="13"/>
      <c r="G163" s="13"/>
      <c r="H163" s="54">
        <f t="shared" si="20"/>
        <v>0</v>
      </c>
      <c r="I163" s="13"/>
      <c r="J163" s="13"/>
      <c r="K163" s="8" t="str">
        <f t="shared" si="21"/>
        <v>N/A</v>
      </c>
      <c r="L163" s="55" t="str">
        <f t="shared" si="22"/>
        <v>N/A</v>
      </c>
      <c r="M163" s="55">
        <f t="shared" si="23"/>
        <v>0</v>
      </c>
      <c r="N163" s="13"/>
      <c r="O163" s="55">
        <f t="shared" si="19"/>
        <v>0</v>
      </c>
      <c r="P163" s="13"/>
      <c r="Q163" s="54">
        <f t="shared" si="16"/>
        <v>1</v>
      </c>
      <c r="R163" s="13"/>
      <c r="S163" s="54">
        <f t="shared" si="24"/>
        <v>0</v>
      </c>
      <c r="T163" s="59">
        <f t="shared" si="25"/>
        <v>0</v>
      </c>
      <c r="X163" s="13"/>
      <c r="Y163" s="13"/>
      <c r="Z163" s="13"/>
      <c r="AA163" s="13"/>
      <c r="AB163" s="13"/>
      <c r="AC163" s="13"/>
      <c r="AD163" s="13"/>
      <c r="AE163" s="13"/>
      <c r="AF163" s="13"/>
      <c r="AG163" s="13"/>
      <c r="AH163" s="13"/>
      <c r="AI163" s="13"/>
      <c r="AJ163" s="13"/>
      <c r="AK163" s="13"/>
      <c r="AL163" s="13"/>
    </row>
    <row r="164" spans="2:38" x14ac:dyDescent="0.35">
      <c r="B164" s="13"/>
      <c r="C164" s="13"/>
      <c r="D164" s="13"/>
      <c r="E164" s="13"/>
      <c r="F164" s="13"/>
      <c r="G164" s="13"/>
      <c r="H164" s="54">
        <f t="shared" si="20"/>
        <v>0</v>
      </c>
      <c r="I164" s="13"/>
      <c r="J164" s="13"/>
      <c r="K164" s="8" t="str">
        <f t="shared" si="21"/>
        <v>N/A</v>
      </c>
      <c r="L164" s="55" t="str">
        <f t="shared" si="22"/>
        <v>N/A</v>
      </c>
      <c r="M164" s="55">
        <f t="shared" si="23"/>
        <v>0</v>
      </c>
      <c r="N164" s="13"/>
      <c r="O164" s="55">
        <f t="shared" si="19"/>
        <v>0</v>
      </c>
      <c r="P164" s="13"/>
      <c r="Q164" s="54">
        <f t="shared" si="16"/>
        <v>1</v>
      </c>
      <c r="R164" s="13"/>
      <c r="S164" s="54">
        <f t="shared" si="24"/>
        <v>0</v>
      </c>
      <c r="T164" s="59">
        <f t="shared" si="25"/>
        <v>0</v>
      </c>
      <c r="X164" s="13"/>
      <c r="Y164" s="13"/>
      <c r="Z164" s="13"/>
      <c r="AA164" s="13"/>
      <c r="AB164" s="13"/>
      <c r="AC164" s="13"/>
      <c r="AD164" s="13"/>
      <c r="AE164" s="13"/>
      <c r="AF164" s="13"/>
      <c r="AG164" s="13"/>
      <c r="AH164" s="13"/>
      <c r="AI164" s="13"/>
      <c r="AJ164" s="13"/>
      <c r="AK164" s="13"/>
      <c r="AL164" s="13"/>
    </row>
    <row r="165" spans="2:38" x14ac:dyDescent="0.35">
      <c r="B165" s="13"/>
      <c r="C165" s="13"/>
      <c r="D165" s="13"/>
      <c r="E165" s="13"/>
      <c r="F165" s="13"/>
      <c r="G165" s="13"/>
      <c r="H165" s="54">
        <f t="shared" si="20"/>
        <v>0</v>
      </c>
      <c r="I165" s="13"/>
      <c r="J165" s="13"/>
      <c r="K165" s="8" t="str">
        <f t="shared" si="21"/>
        <v>N/A</v>
      </c>
      <c r="L165" s="55" t="str">
        <f t="shared" si="22"/>
        <v>N/A</v>
      </c>
      <c r="M165" s="55">
        <f t="shared" si="23"/>
        <v>0</v>
      </c>
      <c r="N165" s="13"/>
      <c r="O165" s="55">
        <f t="shared" si="19"/>
        <v>0</v>
      </c>
      <c r="P165" s="13"/>
      <c r="Q165" s="54">
        <f t="shared" si="16"/>
        <v>1</v>
      </c>
      <c r="R165" s="13"/>
      <c r="S165" s="54">
        <f t="shared" si="24"/>
        <v>0</v>
      </c>
      <c r="T165" s="59">
        <f t="shared" si="25"/>
        <v>0</v>
      </c>
      <c r="X165" s="13"/>
      <c r="Y165" s="13"/>
      <c r="Z165" s="13"/>
      <c r="AA165" s="13"/>
      <c r="AB165" s="13"/>
      <c r="AC165" s="13"/>
      <c r="AD165" s="13"/>
      <c r="AE165" s="13"/>
      <c r="AF165" s="13"/>
      <c r="AG165" s="13"/>
      <c r="AH165" s="13"/>
      <c r="AI165" s="13"/>
      <c r="AJ165" s="13"/>
      <c r="AK165" s="13"/>
      <c r="AL165" s="13"/>
    </row>
    <row r="166" spans="2:38" x14ac:dyDescent="0.35">
      <c r="B166" s="13"/>
      <c r="C166" s="13"/>
      <c r="D166" s="13"/>
      <c r="E166" s="13"/>
      <c r="F166" s="13"/>
      <c r="G166" s="13"/>
      <c r="H166" s="54">
        <f t="shared" si="20"/>
        <v>0</v>
      </c>
      <c r="I166" s="13"/>
      <c r="J166" s="13"/>
      <c r="K166" s="8" t="str">
        <f t="shared" si="21"/>
        <v>N/A</v>
      </c>
      <c r="L166" s="55" t="str">
        <f t="shared" si="22"/>
        <v>N/A</v>
      </c>
      <c r="M166" s="55">
        <f t="shared" si="23"/>
        <v>0</v>
      </c>
      <c r="N166" s="13"/>
      <c r="O166" s="55">
        <f t="shared" si="19"/>
        <v>0</v>
      </c>
      <c r="P166" s="13"/>
      <c r="Q166" s="54">
        <f t="shared" si="16"/>
        <v>1</v>
      </c>
      <c r="R166" s="13"/>
      <c r="S166" s="54">
        <f t="shared" si="24"/>
        <v>0</v>
      </c>
      <c r="T166" s="59">
        <f t="shared" si="25"/>
        <v>0</v>
      </c>
      <c r="X166" s="13"/>
      <c r="Y166" s="13"/>
      <c r="Z166" s="13"/>
      <c r="AA166" s="13"/>
      <c r="AB166" s="13"/>
      <c r="AC166" s="13"/>
      <c r="AD166" s="13"/>
      <c r="AE166" s="13"/>
      <c r="AF166" s="13"/>
      <c r="AG166" s="13"/>
      <c r="AH166" s="13"/>
      <c r="AI166" s="13"/>
      <c r="AJ166" s="13"/>
      <c r="AK166" s="13"/>
      <c r="AL166" s="13"/>
    </row>
    <row r="167" spans="2:38" x14ac:dyDescent="0.35">
      <c r="B167" s="13"/>
      <c r="C167" s="13"/>
      <c r="D167" s="13"/>
      <c r="E167" s="13"/>
      <c r="F167" s="13"/>
      <c r="G167" s="13"/>
      <c r="H167" s="54">
        <f t="shared" si="20"/>
        <v>0</v>
      </c>
      <c r="I167" s="13"/>
      <c r="J167" s="13"/>
      <c r="K167" s="8" t="str">
        <f t="shared" si="21"/>
        <v>N/A</v>
      </c>
      <c r="L167" s="55" t="str">
        <f t="shared" si="22"/>
        <v>N/A</v>
      </c>
      <c r="M167" s="55">
        <f t="shared" si="23"/>
        <v>0</v>
      </c>
      <c r="N167" s="13"/>
      <c r="O167" s="55">
        <f t="shared" si="19"/>
        <v>0</v>
      </c>
      <c r="P167" s="13"/>
      <c r="Q167" s="54">
        <f t="shared" si="16"/>
        <v>1</v>
      </c>
      <c r="R167" s="13"/>
      <c r="S167" s="54">
        <f t="shared" si="24"/>
        <v>0</v>
      </c>
      <c r="T167" s="59">
        <f t="shared" si="25"/>
        <v>0</v>
      </c>
      <c r="X167" s="13"/>
      <c r="Y167" s="13"/>
      <c r="Z167" s="13"/>
      <c r="AA167" s="13"/>
      <c r="AB167" s="13"/>
      <c r="AC167" s="13"/>
      <c r="AD167" s="13"/>
      <c r="AE167" s="13"/>
      <c r="AF167" s="13"/>
      <c r="AG167" s="13"/>
      <c r="AH167" s="13"/>
      <c r="AI167" s="13"/>
      <c r="AJ167" s="13"/>
      <c r="AK167" s="13"/>
      <c r="AL167" s="13"/>
    </row>
    <row r="168" spans="2:38" x14ac:dyDescent="0.35">
      <c r="B168" s="13"/>
      <c r="C168" s="13"/>
      <c r="D168" s="13"/>
      <c r="E168" s="13"/>
      <c r="F168" s="13"/>
      <c r="G168" s="13"/>
      <c r="H168" s="54">
        <f t="shared" si="20"/>
        <v>0</v>
      </c>
      <c r="I168" s="13"/>
      <c r="J168" s="13"/>
      <c r="K168" s="8" t="str">
        <f t="shared" si="21"/>
        <v>N/A</v>
      </c>
      <c r="L168" s="55" t="str">
        <f t="shared" si="22"/>
        <v>N/A</v>
      </c>
      <c r="M168" s="55">
        <f t="shared" si="23"/>
        <v>0</v>
      </c>
      <c r="N168" s="13"/>
      <c r="O168" s="55">
        <f t="shared" si="19"/>
        <v>0</v>
      </c>
      <c r="P168" s="13"/>
      <c r="Q168" s="54">
        <f t="shared" si="16"/>
        <v>1</v>
      </c>
      <c r="R168" s="13"/>
      <c r="S168" s="54">
        <f t="shared" si="24"/>
        <v>0</v>
      </c>
      <c r="T168" s="59">
        <f t="shared" si="25"/>
        <v>0</v>
      </c>
      <c r="X168" s="13"/>
      <c r="Y168" s="13"/>
      <c r="Z168" s="13"/>
      <c r="AA168" s="13"/>
      <c r="AB168" s="13"/>
      <c r="AC168" s="13"/>
      <c r="AD168" s="13"/>
      <c r="AE168" s="13"/>
      <c r="AF168" s="13"/>
      <c r="AG168" s="13"/>
      <c r="AH168" s="13"/>
      <c r="AI168" s="13"/>
      <c r="AJ168" s="13"/>
      <c r="AK168" s="13"/>
      <c r="AL168" s="13"/>
    </row>
    <row r="169" spans="2:38" x14ac:dyDescent="0.35">
      <c r="B169" s="13"/>
      <c r="C169" s="13"/>
      <c r="D169" s="13"/>
      <c r="E169" s="13"/>
      <c r="F169" s="13"/>
      <c r="G169" s="13"/>
      <c r="H169" s="54">
        <f t="shared" si="20"/>
        <v>0</v>
      </c>
      <c r="I169" s="13"/>
      <c r="J169" s="13"/>
      <c r="K169" s="8" t="str">
        <f t="shared" si="21"/>
        <v>N/A</v>
      </c>
      <c r="L169" s="55" t="str">
        <f t="shared" si="22"/>
        <v>N/A</v>
      </c>
      <c r="M169" s="55">
        <f t="shared" si="23"/>
        <v>0</v>
      </c>
      <c r="N169" s="13"/>
      <c r="O169" s="55">
        <f t="shared" si="19"/>
        <v>0</v>
      </c>
      <c r="P169" s="13"/>
      <c r="Q169" s="54">
        <f t="shared" si="16"/>
        <v>1</v>
      </c>
      <c r="R169" s="13"/>
      <c r="S169" s="54">
        <f t="shared" si="24"/>
        <v>0</v>
      </c>
      <c r="T169" s="59">
        <f t="shared" si="25"/>
        <v>0</v>
      </c>
      <c r="X169" s="13"/>
      <c r="Y169" s="13"/>
      <c r="Z169" s="13"/>
      <c r="AA169" s="13"/>
      <c r="AB169" s="13"/>
      <c r="AC169" s="13"/>
      <c r="AD169" s="13"/>
      <c r="AE169" s="13"/>
      <c r="AF169" s="13"/>
      <c r="AG169" s="13"/>
      <c r="AH169" s="13"/>
      <c r="AI169" s="13"/>
      <c r="AJ169" s="13"/>
      <c r="AK169" s="13"/>
      <c r="AL169" s="13"/>
    </row>
    <row r="170" spans="2:38" x14ac:dyDescent="0.35">
      <c r="B170" s="13"/>
      <c r="C170" s="13"/>
      <c r="D170" s="13"/>
      <c r="E170" s="13"/>
      <c r="F170" s="13"/>
      <c r="G170" s="13"/>
      <c r="H170" s="54">
        <f t="shared" si="20"/>
        <v>0</v>
      </c>
      <c r="I170" s="13"/>
      <c r="J170" s="13"/>
      <c r="K170" s="8" t="str">
        <f t="shared" si="21"/>
        <v>N/A</v>
      </c>
      <c r="L170" s="55" t="str">
        <f t="shared" si="22"/>
        <v>N/A</v>
      </c>
      <c r="M170" s="55">
        <f t="shared" si="23"/>
        <v>0</v>
      </c>
      <c r="N170" s="13"/>
      <c r="O170" s="55">
        <f t="shared" si="19"/>
        <v>0</v>
      </c>
      <c r="P170" s="13"/>
      <c r="Q170" s="54">
        <f t="shared" si="16"/>
        <v>1</v>
      </c>
      <c r="R170" s="13"/>
      <c r="S170" s="54">
        <f t="shared" si="24"/>
        <v>0</v>
      </c>
      <c r="T170" s="59">
        <f t="shared" si="25"/>
        <v>0</v>
      </c>
      <c r="X170" s="13"/>
      <c r="Y170" s="13"/>
      <c r="Z170" s="13"/>
      <c r="AA170" s="13"/>
      <c r="AB170" s="13"/>
      <c r="AC170" s="13"/>
      <c r="AD170" s="13"/>
      <c r="AE170" s="13"/>
      <c r="AF170" s="13"/>
      <c r="AG170" s="13"/>
      <c r="AH170" s="13"/>
      <c r="AI170" s="13"/>
      <c r="AJ170" s="13"/>
      <c r="AK170" s="13"/>
      <c r="AL170" s="13"/>
    </row>
    <row r="171" spans="2:38" x14ac:dyDescent="0.35">
      <c r="B171" s="13"/>
      <c r="C171" s="13"/>
      <c r="D171" s="13"/>
      <c r="E171" s="13"/>
      <c r="F171" s="13"/>
      <c r="G171" s="13"/>
      <c r="H171" s="54">
        <f t="shared" si="20"/>
        <v>0</v>
      </c>
      <c r="I171" s="13"/>
      <c r="J171" s="13"/>
      <c r="K171" s="8" t="str">
        <f t="shared" si="21"/>
        <v>N/A</v>
      </c>
      <c r="L171" s="55" t="str">
        <f t="shared" si="22"/>
        <v>N/A</v>
      </c>
      <c r="M171" s="55">
        <f t="shared" si="23"/>
        <v>0</v>
      </c>
      <c r="N171" s="13"/>
      <c r="O171" s="55">
        <f t="shared" si="19"/>
        <v>0</v>
      </c>
      <c r="P171" s="13"/>
      <c r="Q171" s="54">
        <f t="shared" si="16"/>
        <v>1</v>
      </c>
      <c r="R171" s="13"/>
      <c r="S171" s="54">
        <f t="shared" si="24"/>
        <v>0</v>
      </c>
      <c r="T171" s="59">
        <f t="shared" si="25"/>
        <v>0</v>
      </c>
      <c r="X171" s="13"/>
      <c r="Y171" s="13"/>
      <c r="Z171" s="13"/>
      <c r="AA171" s="13"/>
      <c r="AB171" s="13"/>
      <c r="AC171" s="13"/>
      <c r="AD171" s="13"/>
      <c r="AE171" s="13"/>
      <c r="AF171" s="13"/>
      <c r="AG171" s="13"/>
      <c r="AH171" s="13"/>
      <c r="AI171" s="13"/>
      <c r="AJ171" s="13"/>
      <c r="AK171" s="13"/>
      <c r="AL171" s="13"/>
    </row>
    <row r="172" spans="2:38" x14ac:dyDescent="0.35">
      <c r="B172" s="13"/>
      <c r="C172" s="13"/>
      <c r="D172" s="13"/>
      <c r="E172" s="13"/>
      <c r="F172" s="13"/>
      <c r="G172" s="13"/>
      <c r="H172" s="54">
        <f t="shared" si="20"/>
        <v>0</v>
      </c>
      <c r="I172" s="13"/>
      <c r="J172" s="13"/>
      <c r="K172" s="8" t="str">
        <f t="shared" si="21"/>
        <v>N/A</v>
      </c>
      <c r="L172" s="55" t="str">
        <f t="shared" si="22"/>
        <v>N/A</v>
      </c>
      <c r="M172" s="55">
        <f t="shared" si="23"/>
        <v>0</v>
      </c>
      <c r="N172" s="13"/>
      <c r="O172" s="55">
        <f t="shared" si="19"/>
        <v>0</v>
      </c>
      <c r="P172" s="13"/>
      <c r="Q172" s="54">
        <f t="shared" si="16"/>
        <v>1</v>
      </c>
      <c r="R172" s="13"/>
      <c r="S172" s="54">
        <f t="shared" si="24"/>
        <v>0</v>
      </c>
      <c r="T172" s="59">
        <f t="shared" si="25"/>
        <v>0</v>
      </c>
      <c r="X172" s="13"/>
      <c r="Y172" s="13"/>
      <c r="Z172" s="13"/>
      <c r="AA172" s="13"/>
      <c r="AB172" s="13"/>
      <c r="AC172" s="13"/>
      <c r="AD172" s="13"/>
      <c r="AE172" s="13"/>
      <c r="AF172" s="13"/>
      <c r="AG172" s="13"/>
      <c r="AH172" s="13"/>
      <c r="AI172" s="13"/>
      <c r="AJ172" s="13"/>
      <c r="AK172" s="13"/>
      <c r="AL172" s="13"/>
    </row>
    <row r="173" spans="2:38" x14ac:dyDescent="0.35">
      <c r="B173" s="13"/>
      <c r="C173" s="13"/>
      <c r="D173" s="13"/>
      <c r="E173" s="13"/>
      <c r="F173" s="13"/>
      <c r="G173" s="13"/>
      <c r="H173" s="54">
        <f t="shared" si="20"/>
        <v>0</v>
      </c>
      <c r="I173" s="13"/>
      <c r="J173" s="13"/>
      <c r="K173" s="8" t="str">
        <f t="shared" si="21"/>
        <v>N/A</v>
      </c>
      <c r="L173" s="55" t="str">
        <f t="shared" si="22"/>
        <v>N/A</v>
      </c>
      <c r="M173" s="55">
        <f t="shared" si="23"/>
        <v>0</v>
      </c>
      <c r="N173" s="13"/>
      <c r="O173" s="55">
        <f t="shared" si="19"/>
        <v>0</v>
      </c>
      <c r="P173" s="13"/>
      <c r="Q173" s="54">
        <f t="shared" si="16"/>
        <v>1</v>
      </c>
      <c r="R173" s="13"/>
      <c r="S173" s="54">
        <f t="shared" si="24"/>
        <v>0</v>
      </c>
      <c r="T173" s="59">
        <f t="shared" si="25"/>
        <v>0</v>
      </c>
      <c r="X173" s="13"/>
      <c r="Y173" s="13"/>
      <c r="Z173" s="13"/>
      <c r="AA173" s="13"/>
      <c r="AB173" s="13"/>
      <c r="AC173" s="13"/>
      <c r="AD173" s="13"/>
      <c r="AE173" s="13"/>
      <c r="AF173" s="13"/>
      <c r="AG173" s="13"/>
      <c r="AH173" s="13"/>
      <c r="AI173" s="13"/>
      <c r="AJ173" s="13"/>
      <c r="AK173" s="13"/>
      <c r="AL173" s="13"/>
    </row>
    <row r="174" spans="2:38" x14ac:dyDescent="0.35">
      <c r="B174" s="13"/>
      <c r="C174" s="13"/>
      <c r="D174" s="13"/>
      <c r="E174" s="13"/>
      <c r="F174" s="13"/>
      <c r="G174" s="13"/>
      <c r="H174" s="54">
        <f t="shared" si="20"/>
        <v>0</v>
      </c>
      <c r="I174" s="13"/>
      <c r="J174" s="13"/>
      <c r="K174" s="8" t="str">
        <f t="shared" si="21"/>
        <v>N/A</v>
      </c>
      <c r="L174" s="55" t="str">
        <f t="shared" si="22"/>
        <v>N/A</v>
      </c>
      <c r="M174" s="55">
        <f t="shared" si="23"/>
        <v>0</v>
      </c>
      <c r="N174" s="13"/>
      <c r="O174" s="55">
        <f t="shared" si="19"/>
        <v>0</v>
      </c>
      <c r="P174" s="13"/>
      <c r="Q174" s="54">
        <f t="shared" si="16"/>
        <v>1</v>
      </c>
      <c r="R174" s="13"/>
      <c r="S174" s="54">
        <f t="shared" si="24"/>
        <v>0</v>
      </c>
      <c r="T174" s="59">
        <f t="shared" si="25"/>
        <v>0</v>
      </c>
      <c r="X174" s="13"/>
      <c r="Y174" s="13"/>
      <c r="Z174" s="13"/>
      <c r="AA174" s="13"/>
      <c r="AB174" s="13"/>
      <c r="AC174" s="13"/>
      <c r="AD174" s="13"/>
      <c r="AE174" s="13"/>
      <c r="AF174" s="13"/>
      <c r="AG174" s="13"/>
      <c r="AH174" s="13"/>
      <c r="AI174" s="13"/>
      <c r="AJ174" s="13"/>
      <c r="AK174" s="13"/>
      <c r="AL174" s="13"/>
    </row>
    <row r="175" spans="2:38" x14ac:dyDescent="0.35">
      <c r="B175" s="13"/>
      <c r="C175" s="13"/>
      <c r="D175" s="13"/>
      <c r="E175" s="13"/>
      <c r="F175" s="13"/>
      <c r="G175" s="13"/>
      <c r="H175" s="54">
        <f t="shared" si="20"/>
        <v>0</v>
      </c>
      <c r="I175" s="13"/>
      <c r="J175" s="13"/>
      <c r="K175" s="8" t="str">
        <f t="shared" si="21"/>
        <v>N/A</v>
      </c>
      <c r="L175" s="55" t="str">
        <f t="shared" si="22"/>
        <v>N/A</v>
      </c>
      <c r="M175" s="55">
        <f t="shared" si="23"/>
        <v>0</v>
      </c>
      <c r="N175" s="13"/>
      <c r="O175" s="55">
        <f t="shared" si="19"/>
        <v>0</v>
      </c>
      <c r="P175" s="13"/>
      <c r="Q175" s="54">
        <f t="shared" si="16"/>
        <v>1</v>
      </c>
      <c r="R175" s="13"/>
      <c r="S175" s="54">
        <f t="shared" si="24"/>
        <v>0</v>
      </c>
      <c r="T175" s="59">
        <f t="shared" si="25"/>
        <v>0</v>
      </c>
      <c r="X175" s="13"/>
      <c r="Y175" s="13"/>
      <c r="Z175" s="13"/>
      <c r="AA175" s="13"/>
      <c r="AB175" s="13"/>
      <c r="AC175" s="13"/>
      <c r="AD175" s="13"/>
      <c r="AE175" s="13"/>
      <c r="AF175" s="13"/>
      <c r="AG175" s="13"/>
      <c r="AH175" s="13"/>
      <c r="AI175" s="13"/>
      <c r="AJ175" s="13"/>
      <c r="AK175" s="13"/>
      <c r="AL175" s="13"/>
    </row>
    <row r="176" spans="2:38" x14ac:dyDescent="0.35">
      <c r="B176" s="13"/>
      <c r="C176" s="13"/>
      <c r="D176" s="13"/>
      <c r="E176" s="13"/>
      <c r="F176" s="13"/>
      <c r="G176" s="13"/>
      <c r="H176" s="54">
        <f t="shared" si="20"/>
        <v>0</v>
      </c>
      <c r="I176" s="13"/>
      <c r="J176" s="13"/>
      <c r="K176" s="8" t="str">
        <f t="shared" si="21"/>
        <v>N/A</v>
      </c>
      <c r="L176" s="55" t="str">
        <f t="shared" si="22"/>
        <v>N/A</v>
      </c>
      <c r="M176" s="55">
        <f t="shared" si="23"/>
        <v>0</v>
      </c>
      <c r="N176" s="13"/>
      <c r="O176" s="55">
        <f t="shared" si="19"/>
        <v>0</v>
      </c>
      <c r="P176" s="13"/>
      <c r="Q176" s="54">
        <f t="shared" si="16"/>
        <v>1</v>
      </c>
      <c r="R176" s="13"/>
      <c r="S176" s="54">
        <f t="shared" si="24"/>
        <v>0</v>
      </c>
      <c r="T176" s="59">
        <f t="shared" si="25"/>
        <v>0</v>
      </c>
      <c r="X176" s="13"/>
      <c r="Y176" s="13"/>
      <c r="Z176" s="13"/>
      <c r="AA176" s="13"/>
      <c r="AB176" s="13"/>
      <c r="AC176" s="13"/>
      <c r="AD176" s="13"/>
      <c r="AE176" s="13"/>
      <c r="AF176" s="13"/>
      <c r="AG176" s="13"/>
      <c r="AH176" s="13"/>
      <c r="AI176" s="13"/>
      <c r="AJ176" s="13"/>
      <c r="AK176" s="13"/>
      <c r="AL176" s="13"/>
    </row>
    <row r="177" spans="2:38" x14ac:dyDescent="0.35">
      <c r="B177" s="13"/>
      <c r="C177" s="13"/>
      <c r="D177" s="13"/>
      <c r="E177" s="13"/>
      <c r="F177" s="13"/>
      <c r="G177" s="13"/>
      <c r="H177" s="54">
        <f t="shared" si="20"/>
        <v>0</v>
      </c>
      <c r="I177" s="13"/>
      <c r="J177" s="13"/>
      <c r="K177" s="8" t="str">
        <f t="shared" si="21"/>
        <v>N/A</v>
      </c>
      <c r="L177" s="55" t="str">
        <f t="shared" si="22"/>
        <v>N/A</v>
      </c>
      <c r="M177" s="55">
        <f t="shared" si="23"/>
        <v>0</v>
      </c>
      <c r="N177" s="13"/>
      <c r="O177" s="55">
        <f t="shared" si="19"/>
        <v>0</v>
      </c>
      <c r="P177" s="13"/>
      <c r="Q177" s="54">
        <f t="shared" si="16"/>
        <v>1</v>
      </c>
      <c r="R177" s="13"/>
      <c r="S177" s="54">
        <f t="shared" si="24"/>
        <v>0</v>
      </c>
      <c r="T177" s="59">
        <f t="shared" si="25"/>
        <v>0</v>
      </c>
      <c r="X177" s="13"/>
      <c r="Y177" s="13"/>
      <c r="Z177" s="13"/>
      <c r="AA177" s="13"/>
      <c r="AB177" s="13"/>
      <c r="AC177" s="13"/>
      <c r="AD177" s="13"/>
      <c r="AE177" s="13"/>
      <c r="AF177" s="13"/>
      <c r="AG177" s="13"/>
      <c r="AH177" s="13"/>
      <c r="AI177" s="13"/>
      <c r="AJ177" s="13"/>
      <c r="AK177" s="13"/>
      <c r="AL177" s="13"/>
    </row>
    <row r="178" spans="2:38" x14ac:dyDescent="0.35">
      <c r="B178" s="13"/>
      <c r="C178" s="13"/>
      <c r="D178" s="13"/>
      <c r="E178" s="13"/>
      <c r="F178" s="13"/>
      <c r="G178" s="13"/>
      <c r="H178" s="54">
        <f t="shared" si="20"/>
        <v>0</v>
      </c>
      <c r="I178" s="13"/>
      <c r="J178" s="13"/>
      <c r="K178" s="8" t="str">
        <f t="shared" si="21"/>
        <v>N/A</v>
      </c>
      <c r="L178" s="55" t="str">
        <f t="shared" si="22"/>
        <v>N/A</v>
      </c>
      <c r="M178" s="55">
        <f t="shared" si="23"/>
        <v>0</v>
      </c>
      <c r="N178" s="13"/>
      <c r="O178" s="55">
        <f t="shared" si="19"/>
        <v>0</v>
      </c>
      <c r="P178" s="13"/>
      <c r="Q178" s="54">
        <f t="shared" si="16"/>
        <v>1</v>
      </c>
      <c r="R178" s="13"/>
      <c r="S178" s="54">
        <f t="shared" si="24"/>
        <v>0</v>
      </c>
      <c r="T178" s="59">
        <f t="shared" si="25"/>
        <v>0</v>
      </c>
      <c r="X178" s="13"/>
      <c r="Y178" s="13"/>
      <c r="Z178" s="13"/>
      <c r="AA178" s="13"/>
      <c r="AB178" s="13"/>
      <c r="AC178" s="13"/>
      <c r="AD178" s="13"/>
      <c r="AE178" s="13"/>
      <c r="AF178" s="13"/>
      <c r="AG178" s="13"/>
      <c r="AH178" s="13"/>
      <c r="AI178" s="13"/>
      <c r="AJ178" s="13"/>
      <c r="AK178" s="13"/>
      <c r="AL178" s="13"/>
    </row>
    <row r="179" spans="2:38" x14ac:dyDescent="0.35">
      <c r="B179" s="13"/>
      <c r="C179" s="13"/>
      <c r="D179" s="13"/>
      <c r="E179" s="13"/>
      <c r="F179" s="13"/>
      <c r="G179" s="13"/>
      <c r="H179" s="54">
        <f t="shared" si="20"/>
        <v>0</v>
      </c>
      <c r="I179" s="13"/>
      <c r="J179" s="13"/>
      <c r="K179" s="8" t="str">
        <f t="shared" si="21"/>
        <v>N/A</v>
      </c>
      <c r="L179" s="55" t="str">
        <f t="shared" si="22"/>
        <v>N/A</v>
      </c>
      <c r="M179" s="55">
        <f t="shared" si="23"/>
        <v>0</v>
      </c>
      <c r="N179" s="13"/>
      <c r="O179" s="55">
        <f t="shared" si="19"/>
        <v>0</v>
      </c>
      <c r="P179" s="13"/>
      <c r="Q179" s="54">
        <f t="shared" si="16"/>
        <v>1</v>
      </c>
      <c r="R179" s="13"/>
      <c r="S179" s="54">
        <f t="shared" si="24"/>
        <v>0</v>
      </c>
      <c r="T179" s="59">
        <f t="shared" si="25"/>
        <v>0</v>
      </c>
      <c r="X179" s="13"/>
      <c r="Y179" s="13"/>
      <c r="Z179" s="13"/>
      <c r="AA179" s="13"/>
      <c r="AB179" s="13"/>
      <c r="AC179" s="13"/>
      <c r="AD179" s="13"/>
      <c r="AE179" s="13"/>
      <c r="AF179" s="13"/>
      <c r="AG179" s="13"/>
      <c r="AH179" s="13"/>
      <c r="AI179" s="13"/>
      <c r="AJ179" s="13"/>
      <c r="AK179" s="13"/>
      <c r="AL179" s="13"/>
    </row>
    <row r="180" spans="2:38" x14ac:dyDescent="0.35">
      <c r="B180" s="13"/>
      <c r="C180" s="13"/>
      <c r="D180" s="13"/>
      <c r="E180" s="13"/>
      <c r="F180" s="13"/>
      <c r="G180" s="13"/>
      <c r="H180" s="54">
        <f t="shared" si="20"/>
        <v>0</v>
      </c>
      <c r="I180" s="13"/>
      <c r="J180" s="13"/>
      <c r="K180" s="8" t="str">
        <f t="shared" si="21"/>
        <v>N/A</v>
      </c>
      <c r="L180" s="55" t="str">
        <f t="shared" si="22"/>
        <v>N/A</v>
      </c>
      <c r="M180" s="55">
        <f t="shared" si="23"/>
        <v>0</v>
      </c>
      <c r="N180" s="13"/>
      <c r="O180" s="55">
        <f t="shared" si="19"/>
        <v>0</v>
      </c>
      <c r="P180" s="13"/>
      <c r="Q180" s="54">
        <f t="shared" si="16"/>
        <v>1</v>
      </c>
      <c r="R180" s="13"/>
      <c r="S180" s="54">
        <f t="shared" si="24"/>
        <v>0</v>
      </c>
      <c r="T180" s="59">
        <f t="shared" si="25"/>
        <v>0</v>
      </c>
      <c r="X180" s="13"/>
      <c r="Y180" s="13"/>
      <c r="Z180" s="13"/>
      <c r="AA180" s="13"/>
      <c r="AB180" s="13"/>
      <c r="AC180" s="13"/>
      <c r="AD180" s="13"/>
      <c r="AE180" s="13"/>
      <c r="AF180" s="13"/>
      <c r="AG180" s="13"/>
      <c r="AH180" s="13"/>
      <c r="AI180" s="13"/>
      <c r="AJ180" s="13"/>
      <c r="AK180" s="13"/>
      <c r="AL180" s="13"/>
    </row>
    <row r="181" spans="2:38" x14ac:dyDescent="0.35">
      <c r="B181" s="13"/>
      <c r="C181" s="13"/>
      <c r="D181" s="13"/>
      <c r="E181" s="13"/>
      <c r="F181" s="13"/>
      <c r="G181" s="13"/>
      <c r="H181" s="54">
        <f t="shared" si="20"/>
        <v>0</v>
      </c>
      <c r="I181" s="13"/>
      <c r="J181" s="13"/>
      <c r="K181" s="8" t="str">
        <f t="shared" si="21"/>
        <v>N/A</v>
      </c>
      <c r="L181" s="55" t="str">
        <f t="shared" si="22"/>
        <v>N/A</v>
      </c>
      <c r="M181" s="55">
        <f t="shared" si="23"/>
        <v>0</v>
      </c>
      <c r="N181" s="13"/>
      <c r="O181" s="55">
        <f t="shared" si="19"/>
        <v>0</v>
      </c>
      <c r="P181" s="13"/>
      <c r="Q181" s="54">
        <f t="shared" si="16"/>
        <v>1</v>
      </c>
      <c r="R181" s="13"/>
      <c r="S181" s="54">
        <f t="shared" si="24"/>
        <v>0</v>
      </c>
      <c r="T181" s="59">
        <f t="shared" si="25"/>
        <v>0</v>
      </c>
      <c r="X181" s="13"/>
      <c r="Y181" s="13"/>
      <c r="Z181" s="13"/>
      <c r="AA181" s="13"/>
      <c r="AB181" s="13"/>
      <c r="AC181" s="13"/>
      <c r="AD181" s="13"/>
      <c r="AE181" s="13"/>
      <c r="AF181" s="13"/>
      <c r="AG181" s="13"/>
      <c r="AH181" s="13"/>
      <c r="AI181" s="13"/>
      <c r="AJ181" s="13"/>
      <c r="AK181" s="13"/>
      <c r="AL181" s="13"/>
    </row>
    <row r="182" spans="2:38" x14ac:dyDescent="0.35">
      <c r="B182" s="13"/>
      <c r="C182" s="13"/>
      <c r="D182" s="13"/>
      <c r="E182" s="13"/>
      <c r="F182" s="13"/>
      <c r="G182" s="13"/>
      <c r="H182" s="54">
        <f t="shared" si="20"/>
        <v>0</v>
      </c>
      <c r="I182" s="13"/>
      <c r="J182" s="13"/>
      <c r="K182" s="8" t="str">
        <f t="shared" si="21"/>
        <v>N/A</v>
      </c>
      <c r="L182" s="55" t="str">
        <f t="shared" si="22"/>
        <v>N/A</v>
      </c>
      <c r="M182" s="55">
        <f t="shared" si="23"/>
        <v>0</v>
      </c>
      <c r="N182" s="13"/>
      <c r="O182" s="55">
        <f t="shared" si="19"/>
        <v>0</v>
      </c>
      <c r="P182" s="13"/>
      <c r="Q182" s="54">
        <f t="shared" si="16"/>
        <v>1</v>
      </c>
      <c r="R182" s="13"/>
      <c r="S182" s="54">
        <f t="shared" si="24"/>
        <v>0</v>
      </c>
      <c r="T182" s="59">
        <f t="shared" si="25"/>
        <v>0</v>
      </c>
      <c r="X182" s="13"/>
      <c r="Y182" s="13"/>
      <c r="Z182" s="13"/>
      <c r="AA182" s="13"/>
      <c r="AB182" s="13"/>
      <c r="AC182" s="13"/>
      <c r="AD182" s="13"/>
      <c r="AE182" s="13"/>
      <c r="AF182" s="13"/>
      <c r="AG182" s="13"/>
      <c r="AH182" s="13"/>
      <c r="AI182" s="13"/>
      <c r="AJ182" s="13"/>
      <c r="AK182" s="13"/>
      <c r="AL182" s="13"/>
    </row>
    <row r="183" spans="2:38" x14ac:dyDescent="0.35">
      <c r="B183" s="13"/>
      <c r="C183" s="13"/>
      <c r="D183" s="13"/>
      <c r="E183" s="13"/>
      <c r="F183" s="13"/>
      <c r="G183" s="13"/>
      <c r="H183" s="54">
        <f t="shared" si="20"/>
        <v>0</v>
      </c>
      <c r="I183" s="13"/>
      <c r="J183" s="13"/>
      <c r="K183" s="8" t="str">
        <f t="shared" si="21"/>
        <v>N/A</v>
      </c>
      <c r="L183" s="55" t="str">
        <f t="shared" si="22"/>
        <v>N/A</v>
      </c>
      <c r="M183" s="55">
        <f t="shared" si="23"/>
        <v>0</v>
      </c>
      <c r="N183" s="13"/>
      <c r="O183" s="55">
        <f t="shared" si="19"/>
        <v>0</v>
      </c>
      <c r="P183" s="13"/>
      <c r="Q183" s="54">
        <f t="shared" si="16"/>
        <v>1</v>
      </c>
      <c r="R183" s="13"/>
      <c r="S183" s="54">
        <f t="shared" si="24"/>
        <v>0</v>
      </c>
      <c r="T183" s="59">
        <f t="shared" si="25"/>
        <v>0</v>
      </c>
      <c r="X183" s="13"/>
      <c r="Y183" s="13"/>
      <c r="Z183" s="13"/>
      <c r="AA183" s="13"/>
      <c r="AB183" s="13"/>
      <c r="AC183" s="13"/>
      <c r="AD183" s="13"/>
      <c r="AE183" s="13"/>
      <c r="AF183" s="13"/>
      <c r="AG183" s="13"/>
      <c r="AH183" s="13"/>
      <c r="AI183" s="13"/>
      <c r="AJ183" s="13"/>
      <c r="AK183" s="13"/>
      <c r="AL183" s="13"/>
    </row>
    <row r="184" spans="2:38" x14ac:dyDescent="0.35">
      <c r="B184" s="13"/>
      <c r="C184" s="13"/>
      <c r="D184" s="13"/>
      <c r="E184" s="13"/>
      <c r="F184" s="13"/>
      <c r="G184" s="13"/>
      <c r="H184" s="54">
        <f t="shared" si="20"/>
        <v>0</v>
      </c>
      <c r="I184" s="13"/>
      <c r="J184" s="13"/>
      <c r="K184" s="8" t="str">
        <f t="shared" si="21"/>
        <v>N/A</v>
      </c>
      <c r="L184" s="55" t="str">
        <f t="shared" si="22"/>
        <v>N/A</v>
      </c>
      <c r="M184" s="55">
        <f t="shared" si="23"/>
        <v>0</v>
      </c>
      <c r="N184" s="13"/>
      <c r="O184" s="55">
        <f t="shared" si="19"/>
        <v>0</v>
      </c>
      <c r="P184" s="13"/>
      <c r="Q184" s="54">
        <f t="shared" si="16"/>
        <v>1</v>
      </c>
      <c r="R184" s="13"/>
      <c r="S184" s="54">
        <f t="shared" si="24"/>
        <v>0</v>
      </c>
      <c r="T184" s="59">
        <f t="shared" si="25"/>
        <v>0</v>
      </c>
      <c r="X184" s="13"/>
      <c r="Y184" s="13"/>
      <c r="Z184" s="13"/>
      <c r="AA184" s="13"/>
      <c r="AB184" s="13"/>
      <c r="AC184" s="13"/>
      <c r="AD184" s="13"/>
      <c r="AE184" s="13"/>
      <c r="AF184" s="13"/>
      <c r="AG184" s="13"/>
      <c r="AH184" s="13"/>
      <c r="AI184" s="13"/>
      <c r="AJ184" s="13"/>
      <c r="AK184" s="13"/>
      <c r="AL184" s="13"/>
    </row>
    <row r="185" spans="2:38" x14ac:dyDescent="0.35">
      <c r="X185" s="13"/>
      <c r="Y185" s="13"/>
      <c r="Z185" s="13"/>
      <c r="AA185" s="13"/>
      <c r="AB185" s="13"/>
      <c r="AC185" s="13"/>
      <c r="AD185" s="16"/>
      <c r="AE185" s="16"/>
      <c r="AF185" s="16"/>
      <c r="AG185" s="16"/>
      <c r="AH185" s="13"/>
      <c r="AI185" s="13"/>
      <c r="AJ185" s="13"/>
      <c r="AK185" s="13"/>
      <c r="AL185" s="13"/>
    </row>
    <row r="186" spans="2:38" x14ac:dyDescent="0.35">
      <c r="X186" s="13"/>
      <c r="Y186" s="13"/>
      <c r="Z186" s="13"/>
      <c r="AA186" s="13"/>
      <c r="AB186" s="13"/>
      <c r="AC186" s="13"/>
      <c r="AD186" s="13"/>
      <c r="AE186" s="13"/>
      <c r="AF186" s="13"/>
      <c r="AG186" s="13"/>
      <c r="AH186" s="13"/>
      <c r="AI186" s="13"/>
      <c r="AJ186" s="13"/>
      <c r="AK186" s="13"/>
      <c r="AL186" s="13"/>
    </row>
    <row r="187" spans="2:38" x14ac:dyDescent="0.35">
      <c r="X187" s="13"/>
      <c r="Y187" s="13"/>
      <c r="Z187" s="13"/>
      <c r="AA187" s="13"/>
      <c r="AB187" s="13"/>
      <c r="AC187" s="13"/>
      <c r="AD187" s="13"/>
      <c r="AE187" s="13"/>
      <c r="AF187" s="13"/>
      <c r="AG187" s="13"/>
      <c r="AH187" s="13"/>
      <c r="AI187" s="13"/>
      <c r="AJ187" s="13"/>
      <c r="AK187" s="13"/>
      <c r="AL187" s="13"/>
    </row>
    <row r="188" spans="2:38" x14ac:dyDescent="0.35">
      <c r="X188" s="13"/>
      <c r="Y188" s="13"/>
      <c r="Z188" s="13"/>
      <c r="AA188" s="13"/>
      <c r="AB188" s="13"/>
      <c r="AC188" s="13"/>
      <c r="AD188" s="13"/>
      <c r="AE188" s="13"/>
      <c r="AF188" s="13"/>
      <c r="AG188" s="13"/>
      <c r="AH188" s="13"/>
      <c r="AI188" s="13"/>
      <c r="AJ188" s="13"/>
      <c r="AK188" s="13"/>
      <c r="AL188" s="13"/>
    </row>
    <row r="189" spans="2:38" x14ac:dyDescent="0.35">
      <c r="X189" s="13"/>
      <c r="Y189" s="13"/>
      <c r="Z189" s="13"/>
      <c r="AA189" s="13"/>
      <c r="AB189" s="13"/>
      <c r="AC189" s="13"/>
      <c r="AD189" s="13"/>
      <c r="AE189" s="13"/>
      <c r="AF189" s="13"/>
      <c r="AG189" s="13"/>
      <c r="AH189" s="13"/>
      <c r="AI189" s="13"/>
      <c r="AJ189" s="13"/>
      <c r="AK189" s="13"/>
      <c r="AL189" s="13"/>
    </row>
    <row r="190" spans="2:38" x14ac:dyDescent="0.35">
      <c r="X190" s="13"/>
      <c r="Y190" s="13"/>
      <c r="Z190" s="13"/>
      <c r="AA190" s="13"/>
      <c r="AB190" s="13"/>
      <c r="AC190" s="13"/>
      <c r="AD190" s="13"/>
      <c r="AE190" s="13"/>
      <c r="AF190" s="13"/>
      <c r="AG190" s="13"/>
      <c r="AH190" s="13"/>
      <c r="AI190" s="13"/>
      <c r="AJ190" s="13"/>
      <c r="AK190" s="13"/>
      <c r="AL190" s="13"/>
    </row>
    <row r="191" spans="2:38" x14ac:dyDescent="0.35">
      <c r="X191" s="13"/>
      <c r="Y191" s="13"/>
      <c r="Z191" s="13"/>
      <c r="AA191" s="13"/>
      <c r="AB191" s="13"/>
      <c r="AC191" s="13"/>
      <c r="AD191" s="13"/>
      <c r="AE191" s="13"/>
      <c r="AF191" s="13"/>
      <c r="AG191" s="13"/>
      <c r="AH191" s="13"/>
      <c r="AI191" s="13"/>
      <c r="AJ191" s="13"/>
      <c r="AK191" s="13"/>
      <c r="AL191" s="13"/>
    </row>
    <row r="192" spans="2:38" x14ac:dyDescent="0.35">
      <c r="X192" s="13"/>
      <c r="Y192" s="13"/>
      <c r="Z192" s="13"/>
      <c r="AA192" s="13"/>
      <c r="AB192" s="13"/>
      <c r="AC192" s="13"/>
      <c r="AD192" s="13"/>
      <c r="AE192" s="13"/>
      <c r="AF192" s="13"/>
      <c r="AG192" s="13"/>
      <c r="AH192" s="13"/>
      <c r="AI192" s="13"/>
      <c r="AJ192" s="13"/>
      <c r="AK192" s="13"/>
      <c r="AL192" s="13"/>
    </row>
    <row r="193" spans="24:38" x14ac:dyDescent="0.35">
      <c r="X193" s="13"/>
      <c r="Y193" s="13"/>
      <c r="Z193" s="13"/>
      <c r="AA193" s="13"/>
      <c r="AB193" s="13"/>
      <c r="AC193" s="13"/>
      <c r="AD193" s="13"/>
      <c r="AE193" s="13"/>
      <c r="AF193" s="13"/>
      <c r="AG193" s="13"/>
      <c r="AH193" s="13"/>
      <c r="AI193" s="13"/>
      <c r="AJ193" s="13"/>
      <c r="AK193" s="13"/>
      <c r="AL193" s="13"/>
    </row>
    <row r="194" spans="24:38" x14ac:dyDescent="0.35">
      <c r="X194" s="13"/>
      <c r="Y194" s="13"/>
      <c r="Z194" s="13"/>
      <c r="AA194" s="13"/>
      <c r="AB194" s="13"/>
      <c r="AC194" s="13"/>
      <c r="AD194" s="13"/>
      <c r="AE194" s="13"/>
      <c r="AF194" s="13"/>
      <c r="AG194" s="13"/>
      <c r="AH194" s="13"/>
      <c r="AI194" s="13"/>
      <c r="AJ194" s="13"/>
      <c r="AK194" s="13"/>
      <c r="AL194" s="13"/>
    </row>
    <row r="195" spans="24:38" x14ac:dyDescent="0.35">
      <c r="X195" s="13"/>
      <c r="Y195" s="13"/>
      <c r="Z195" s="13"/>
      <c r="AA195" s="13"/>
      <c r="AB195" s="13"/>
      <c r="AC195" s="13"/>
      <c r="AD195" s="13"/>
      <c r="AE195" s="13"/>
      <c r="AF195" s="13"/>
      <c r="AG195" s="13"/>
      <c r="AH195" s="13"/>
      <c r="AI195" s="13"/>
      <c r="AJ195" s="13"/>
      <c r="AK195" s="13"/>
      <c r="AL195" s="13"/>
    </row>
    <row r="196" spans="24:38" x14ac:dyDescent="0.35">
      <c r="X196" s="13"/>
      <c r="Y196" s="13"/>
      <c r="Z196" s="13"/>
      <c r="AA196" s="13"/>
      <c r="AB196" s="13"/>
      <c r="AC196" s="13"/>
      <c r="AD196" s="13"/>
      <c r="AE196" s="13"/>
      <c r="AF196" s="13"/>
      <c r="AG196" s="13"/>
      <c r="AH196" s="13"/>
      <c r="AI196" s="13"/>
      <c r="AJ196" s="13"/>
      <c r="AK196" s="13"/>
      <c r="AL196" s="13"/>
    </row>
    <row r="197" spans="24:38" x14ac:dyDescent="0.35">
      <c r="X197" s="13"/>
      <c r="Y197" s="13"/>
      <c r="Z197" s="13"/>
      <c r="AA197" s="13"/>
      <c r="AB197" s="13"/>
      <c r="AC197" s="13"/>
      <c r="AD197" s="13"/>
      <c r="AE197" s="13"/>
      <c r="AF197" s="13"/>
      <c r="AG197" s="13"/>
      <c r="AH197" s="13"/>
      <c r="AI197" s="13"/>
      <c r="AJ197" s="13"/>
      <c r="AK197" s="13"/>
      <c r="AL197" s="13"/>
    </row>
    <row r="198" spans="24:38" x14ac:dyDescent="0.35">
      <c r="X198" s="13"/>
      <c r="Y198" s="13"/>
      <c r="Z198" s="13"/>
      <c r="AA198" s="13"/>
      <c r="AB198" s="13"/>
      <c r="AC198" s="13"/>
      <c r="AD198" s="13"/>
      <c r="AE198" s="13"/>
      <c r="AF198" s="13"/>
      <c r="AG198" s="13"/>
      <c r="AH198" s="13"/>
      <c r="AI198" s="13"/>
      <c r="AJ198" s="13"/>
      <c r="AK198" s="13"/>
      <c r="AL198" s="13"/>
    </row>
    <row r="199" spans="24:38" x14ac:dyDescent="0.35">
      <c r="X199" s="13"/>
      <c r="Y199" s="13"/>
      <c r="Z199" s="13"/>
      <c r="AA199" s="13"/>
      <c r="AB199" s="13"/>
      <c r="AC199" s="13"/>
      <c r="AD199" s="13"/>
      <c r="AE199" s="13"/>
      <c r="AF199" s="13"/>
      <c r="AG199" s="13"/>
      <c r="AH199" s="13"/>
      <c r="AI199" s="13"/>
      <c r="AJ199" s="13"/>
      <c r="AK199" s="13"/>
      <c r="AL199" s="13"/>
    </row>
    <row r="200" spans="24:38" x14ac:dyDescent="0.35">
      <c r="X200" s="13"/>
      <c r="Y200" s="13"/>
      <c r="Z200" s="13"/>
      <c r="AA200" s="13"/>
      <c r="AB200" s="13"/>
      <c r="AC200" s="13"/>
      <c r="AD200" s="13"/>
      <c r="AE200" s="13"/>
      <c r="AF200" s="13"/>
      <c r="AG200" s="13"/>
      <c r="AH200" s="13"/>
      <c r="AI200" s="13"/>
      <c r="AJ200" s="13"/>
      <c r="AK200" s="13"/>
      <c r="AL200" s="13"/>
    </row>
    <row r="201" spans="24:38" x14ac:dyDescent="0.35">
      <c r="X201" s="13"/>
      <c r="Y201" s="13"/>
      <c r="Z201" s="13"/>
      <c r="AA201" s="13"/>
      <c r="AB201" s="13"/>
      <c r="AC201" s="13"/>
      <c r="AD201" s="13"/>
      <c r="AE201" s="13"/>
      <c r="AF201" s="13"/>
      <c r="AG201" s="13"/>
      <c r="AH201" s="13"/>
      <c r="AI201" s="13"/>
      <c r="AJ201" s="13"/>
      <c r="AK201" s="13"/>
      <c r="AL201" s="13"/>
    </row>
    <row r="202" spans="24:38" x14ac:dyDescent="0.35">
      <c r="X202" s="13"/>
      <c r="Y202" s="13"/>
      <c r="Z202" s="13"/>
      <c r="AA202" s="13"/>
      <c r="AB202" s="13"/>
      <c r="AC202" s="13"/>
      <c r="AD202" s="13"/>
      <c r="AE202" s="13"/>
      <c r="AF202" s="13"/>
      <c r="AG202" s="13"/>
      <c r="AH202" s="13"/>
      <c r="AI202" s="13"/>
      <c r="AJ202" s="13"/>
      <c r="AK202" s="13"/>
      <c r="AL202" s="13"/>
    </row>
    <row r="203" spans="24:38" x14ac:dyDescent="0.35">
      <c r="X203" s="13"/>
      <c r="Y203" s="13"/>
      <c r="Z203" s="13"/>
      <c r="AA203" s="13"/>
      <c r="AB203" s="13"/>
      <c r="AC203" s="13"/>
      <c r="AD203" s="13"/>
      <c r="AE203" s="13"/>
      <c r="AF203" s="13"/>
      <c r="AG203" s="13"/>
      <c r="AH203" s="13"/>
      <c r="AI203" s="13"/>
      <c r="AJ203" s="13"/>
      <c r="AK203" s="13"/>
      <c r="AL203" s="13"/>
    </row>
    <row r="204" spans="24:38" x14ac:dyDescent="0.35">
      <c r="X204" s="13"/>
      <c r="Y204" s="13"/>
      <c r="Z204" s="13"/>
      <c r="AA204" s="13"/>
      <c r="AB204" s="13"/>
      <c r="AC204" s="13"/>
      <c r="AD204" s="13"/>
      <c r="AE204" s="13"/>
      <c r="AF204" s="13"/>
      <c r="AG204" s="13"/>
      <c r="AH204" s="13"/>
      <c r="AI204" s="13"/>
      <c r="AJ204" s="13"/>
      <c r="AK204" s="13"/>
      <c r="AL204" s="13"/>
    </row>
    <row r="205" spans="24:38" x14ac:dyDescent="0.35">
      <c r="X205" s="13"/>
      <c r="Y205" s="13"/>
      <c r="Z205" s="13"/>
      <c r="AA205" s="13"/>
      <c r="AB205" s="13"/>
      <c r="AC205" s="13"/>
      <c r="AD205" s="13"/>
      <c r="AE205" s="13"/>
      <c r="AF205" s="13"/>
      <c r="AG205" s="13"/>
      <c r="AH205" s="13"/>
      <c r="AI205" s="13"/>
      <c r="AJ205" s="13"/>
      <c r="AK205" s="13"/>
      <c r="AL205" s="13"/>
    </row>
    <row r="206" spans="24:38" x14ac:dyDescent="0.35">
      <c r="X206" s="13"/>
      <c r="Y206" s="13"/>
      <c r="Z206" s="13"/>
      <c r="AA206" s="13"/>
      <c r="AB206" s="13"/>
      <c r="AC206" s="13"/>
      <c r="AD206" s="13"/>
      <c r="AE206" s="13"/>
      <c r="AF206" s="13"/>
      <c r="AG206" s="13"/>
      <c r="AH206" s="13"/>
      <c r="AI206" s="13"/>
      <c r="AJ206" s="13"/>
      <c r="AK206" s="13"/>
      <c r="AL206" s="13"/>
    </row>
    <row r="207" spans="24:38" x14ac:dyDescent="0.35">
      <c r="X207" s="13"/>
      <c r="Y207" s="13"/>
      <c r="Z207" s="13"/>
      <c r="AA207" s="13"/>
      <c r="AB207" s="13"/>
      <c r="AC207" s="13"/>
      <c r="AD207" s="13"/>
      <c r="AE207" s="13"/>
      <c r="AF207" s="13"/>
      <c r="AG207" s="13"/>
      <c r="AH207" s="13"/>
      <c r="AI207" s="13"/>
      <c r="AJ207" s="13"/>
      <c r="AK207" s="13"/>
      <c r="AL207" s="13"/>
    </row>
    <row r="208" spans="24:38" x14ac:dyDescent="0.35">
      <c r="X208" s="13"/>
      <c r="Y208" s="13"/>
      <c r="Z208" s="13"/>
      <c r="AA208" s="13"/>
      <c r="AB208" s="13"/>
      <c r="AC208" s="13"/>
      <c r="AD208" s="13"/>
      <c r="AE208" s="13"/>
      <c r="AF208" s="13"/>
      <c r="AG208" s="13"/>
      <c r="AH208" s="13"/>
      <c r="AI208" s="13"/>
      <c r="AJ208" s="13"/>
      <c r="AK208" s="13"/>
      <c r="AL208" s="13"/>
    </row>
    <row r="209" spans="24:38" x14ac:dyDescent="0.35">
      <c r="X209" s="13"/>
      <c r="Y209" s="13"/>
      <c r="Z209" s="13"/>
      <c r="AA209" s="13"/>
      <c r="AB209" s="13"/>
      <c r="AC209" s="13"/>
      <c r="AD209" s="13"/>
      <c r="AE209" s="13"/>
      <c r="AF209" s="13"/>
      <c r="AG209" s="13"/>
      <c r="AH209" s="13"/>
      <c r="AI209" s="13"/>
      <c r="AJ209" s="13"/>
      <c r="AK209" s="13"/>
      <c r="AL209" s="13"/>
    </row>
    <row r="210" spans="24:38" x14ac:dyDescent="0.35">
      <c r="X210" s="13"/>
      <c r="Y210" s="13"/>
      <c r="Z210" s="13"/>
      <c r="AA210" s="13"/>
      <c r="AB210" s="13"/>
      <c r="AC210" s="13"/>
      <c r="AD210" s="13"/>
      <c r="AE210" s="13"/>
      <c r="AF210" s="13"/>
      <c r="AG210" s="13"/>
      <c r="AH210" s="13"/>
      <c r="AI210" s="13"/>
      <c r="AJ210" s="13"/>
      <c r="AK210" s="13"/>
      <c r="AL210" s="13"/>
    </row>
    <row r="211" spans="24:38" x14ac:dyDescent="0.35">
      <c r="X211" s="13"/>
      <c r="Y211" s="13"/>
      <c r="Z211" s="13"/>
      <c r="AA211" s="13"/>
      <c r="AB211" s="13"/>
      <c r="AC211" s="13"/>
      <c r="AD211" s="13"/>
      <c r="AE211" s="13"/>
      <c r="AF211" s="13"/>
      <c r="AG211" s="13"/>
      <c r="AH211" s="13"/>
      <c r="AI211" s="13"/>
      <c r="AJ211" s="13"/>
      <c r="AK211" s="13"/>
      <c r="AL211" s="13"/>
    </row>
    <row r="212" spans="24:38" x14ac:dyDescent="0.35">
      <c r="X212" s="13"/>
      <c r="Y212" s="13"/>
      <c r="Z212" s="13"/>
      <c r="AA212" s="13"/>
      <c r="AB212" s="13"/>
      <c r="AC212" s="13"/>
      <c r="AD212" s="13"/>
      <c r="AE212" s="13"/>
      <c r="AF212" s="13"/>
      <c r="AG212" s="13"/>
      <c r="AH212" s="13"/>
      <c r="AI212" s="13"/>
      <c r="AJ212" s="13"/>
      <c r="AK212" s="13"/>
      <c r="AL212" s="13"/>
    </row>
    <row r="213" spans="24:38" x14ac:dyDescent="0.35">
      <c r="X213" s="13"/>
      <c r="Y213" s="13"/>
      <c r="Z213" s="13"/>
      <c r="AA213" s="13"/>
      <c r="AB213" s="13"/>
      <c r="AC213" s="13"/>
      <c r="AD213" s="13"/>
      <c r="AE213" s="13"/>
      <c r="AF213" s="13"/>
      <c r="AG213" s="13"/>
      <c r="AH213" s="13"/>
      <c r="AI213" s="13"/>
      <c r="AJ213" s="13"/>
      <c r="AK213" s="13"/>
      <c r="AL213" s="13"/>
    </row>
    <row r="214" spans="24:38" x14ac:dyDescent="0.35">
      <c r="X214" s="13"/>
      <c r="Y214" s="13"/>
      <c r="Z214" s="13"/>
      <c r="AA214" s="13"/>
      <c r="AB214" s="13"/>
      <c r="AC214" s="13"/>
      <c r="AD214" s="13"/>
      <c r="AE214" s="13"/>
      <c r="AF214" s="13"/>
      <c r="AG214" s="13"/>
      <c r="AH214" s="13"/>
      <c r="AI214" s="13"/>
      <c r="AJ214" s="13"/>
      <c r="AK214" s="13"/>
      <c r="AL214" s="13"/>
    </row>
    <row r="215" spans="24:38" x14ac:dyDescent="0.35">
      <c r="X215" s="13"/>
      <c r="Y215" s="13"/>
      <c r="Z215" s="13"/>
      <c r="AA215" s="13"/>
      <c r="AB215" s="13"/>
      <c r="AC215" s="13"/>
      <c r="AD215" s="13"/>
      <c r="AE215" s="13"/>
      <c r="AF215" s="13"/>
      <c r="AG215" s="13"/>
      <c r="AH215" s="13"/>
      <c r="AI215" s="13"/>
      <c r="AJ215" s="13"/>
      <c r="AK215" s="13"/>
      <c r="AL215" s="13"/>
    </row>
    <row r="216" spans="24:38" x14ac:dyDescent="0.35">
      <c r="X216" s="13"/>
      <c r="Y216" s="13"/>
      <c r="Z216" s="13"/>
      <c r="AA216" s="13"/>
      <c r="AB216" s="13"/>
      <c r="AC216" s="13"/>
      <c r="AD216" s="13"/>
      <c r="AE216" s="13"/>
      <c r="AF216" s="13"/>
      <c r="AG216" s="13"/>
      <c r="AH216" s="13"/>
      <c r="AI216" s="13"/>
      <c r="AJ216" s="13"/>
      <c r="AK216" s="13"/>
      <c r="AL216" s="13"/>
    </row>
    <row r="217" spans="24:38" x14ac:dyDescent="0.35">
      <c r="X217" s="13"/>
      <c r="Y217" s="13"/>
      <c r="Z217" s="13"/>
      <c r="AA217" s="13"/>
      <c r="AB217" s="13"/>
      <c r="AC217" s="13"/>
      <c r="AD217" s="13"/>
      <c r="AE217" s="13"/>
      <c r="AF217" s="13"/>
      <c r="AG217" s="13"/>
      <c r="AH217" s="13"/>
      <c r="AI217" s="13"/>
      <c r="AJ217" s="13"/>
      <c r="AK217" s="13"/>
      <c r="AL217" s="13"/>
    </row>
    <row r="218" spans="24:38" x14ac:dyDescent="0.35">
      <c r="X218" s="13"/>
      <c r="Y218" s="13"/>
      <c r="Z218" s="13"/>
      <c r="AA218" s="13"/>
      <c r="AB218" s="13"/>
      <c r="AC218" s="13"/>
      <c r="AD218" s="13"/>
      <c r="AE218" s="13"/>
      <c r="AF218" s="13"/>
      <c r="AG218" s="13"/>
      <c r="AH218" s="13"/>
      <c r="AI218" s="13"/>
      <c r="AJ218" s="13"/>
      <c r="AK218" s="13"/>
      <c r="AL218" s="13"/>
    </row>
    <row r="219" spans="24:38" x14ac:dyDescent="0.35">
      <c r="X219" s="13"/>
      <c r="Y219" s="13"/>
      <c r="Z219" s="13"/>
      <c r="AA219" s="13"/>
      <c r="AB219" s="13"/>
      <c r="AC219" s="13"/>
      <c r="AD219" s="13"/>
      <c r="AE219" s="13"/>
      <c r="AF219" s="13"/>
      <c r="AG219" s="13"/>
      <c r="AH219" s="13"/>
      <c r="AI219" s="13"/>
      <c r="AJ219" s="13"/>
      <c r="AK219" s="13"/>
      <c r="AL219" s="13"/>
    </row>
    <row r="220" spans="24:38" x14ac:dyDescent="0.35">
      <c r="X220" s="13"/>
      <c r="Y220" s="13"/>
      <c r="Z220" s="13"/>
      <c r="AA220" s="13"/>
      <c r="AB220" s="13"/>
      <c r="AC220" s="13"/>
      <c r="AD220" s="13"/>
      <c r="AE220" s="13"/>
      <c r="AF220" s="13"/>
      <c r="AG220" s="13"/>
      <c r="AH220" s="13"/>
      <c r="AI220" s="13"/>
      <c r="AJ220" s="13"/>
      <c r="AK220" s="13"/>
      <c r="AL220" s="13"/>
    </row>
    <row r="221" spans="24:38" x14ac:dyDescent="0.35">
      <c r="X221" s="13"/>
      <c r="Y221" s="13"/>
      <c r="Z221" s="13"/>
      <c r="AA221" s="13"/>
      <c r="AB221" s="13"/>
      <c r="AC221" s="13"/>
      <c r="AD221" s="13"/>
      <c r="AE221" s="13"/>
      <c r="AF221" s="13"/>
      <c r="AG221" s="13"/>
      <c r="AH221" s="13"/>
      <c r="AI221" s="13"/>
      <c r="AJ221" s="13"/>
      <c r="AK221" s="13"/>
      <c r="AL221" s="13"/>
    </row>
    <row r="222" spans="24:38" x14ac:dyDescent="0.35">
      <c r="X222" s="13"/>
      <c r="Y222" s="13"/>
      <c r="Z222" s="13"/>
      <c r="AA222" s="13"/>
      <c r="AB222" s="13"/>
      <c r="AC222" s="13"/>
      <c r="AD222" s="13"/>
      <c r="AE222" s="13"/>
      <c r="AF222" s="13"/>
      <c r="AG222" s="13"/>
      <c r="AH222" s="13"/>
      <c r="AI222" s="13"/>
      <c r="AJ222" s="13"/>
      <c r="AK222" s="13"/>
      <c r="AL222" s="13"/>
    </row>
    <row r="223" spans="24:38" x14ac:dyDescent="0.35">
      <c r="X223" s="13"/>
      <c r="Y223" s="13"/>
      <c r="Z223" s="13"/>
      <c r="AA223" s="13"/>
      <c r="AB223" s="13"/>
      <c r="AC223" s="13"/>
      <c r="AD223" s="13"/>
      <c r="AE223" s="13"/>
      <c r="AF223" s="13"/>
      <c r="AG223" s="13"/>
      <c r="AH223" s="13"/>
      <c r="AI223" s="13"/>
      <c r="AJ223" s="13"/>
      <c r="AK223" s="13"/>
      <c r="AL223" s="13"/>
    </row>
    <row r="224" spans="24:38" x14ac:dyDescent="0.35">
      <c r="X224" s="13"/>
      <c r="Y224" s="13"/>
      <c r="Z224" s="13"/>
      <c r="AA224" s="13"/>
      <c r="AB224" s="13"/>
      <c r="AC224" s="13"/>
      <c r="AD224" s="13"/>
      <c r="AE224" s="13"/>
      <c r="AF224" s="13"/>
      <c r="AG224" s="13"/>
      <c r="AH224" s="13"/>
      <c r="AI224" s="13"/>
      <c r="AJ224" s="13"/>
      <c r="AK224" s="13"/>
      <c r="AL224" s="13"/>
    </row>
    <row r="225" spans="24:38" x14ac:dyDescent="0.35">
      <c r="X225" s="13"/>
      <c r="Y225" s="13"/>
      <c r="Z225" s="13"/>
      <c r="AA225" s="13"/>
      <c r="AB225" s="13"/>
      <c r="AC225" s="13"/>
      <c r="AD225" s="13"/>
      <c r="AE225" s="13"/>
      <c r="AF225" s="13"/>
      <c r="AG225" s="13"/>
      <c r="AH225" s="13"/>
      <c r="AI225" s="13"/>
      <c r="AJ225" s="13"/>
      <c r="AK225" s="13"/>
      <c r="AL225" s="13"/>
    </row>
    <row r="226" spans="24:38" x14ac:dyDescent="0.35">
      <c r="X226" s="13"/>
      <c r="Y226" s="13"/>
      <c r="Z226" s="13"/>
      <c r="AA226" s="13"/>
      <c r="AB226" s="13"/>
      <c r="AC226" s="13"/>
      <c r="AD226" s="13"/>
      <c r="AE226" s="13"/>
      <c r="AF226" s="13"/>
      <c r="AG226" s="13"/>
      <c r="AH226" s="13"/>
      <c r="AI226" s="13"/>
      <c r="AJ226" s="13"/>
      <c r="AK226" s="13"/>
      <c r="AL226" s="13"/>
    </row>
    <row r="227" spans="24:38" x14ac:dyDescent="0.35">
      <c r="X227" s="13"/>
      <c r="Y227" s="13"/>
      <c r="Z227" s="13"/>
      <c r="AA227" s="13"/>
      <c r="AB227" s="13"/>
      <c r="AC227" s="13"/>
      <c r="AD227" s="13"/>
      <c r="AE227" s="13"/>
      <c r="AF227" s="13"/>
      <c r="AG227" s="13"/>
      <c r="AH227" s="13"/>
      <c r="AI227" s="13"/>
      <c r="AJ227" s="13"/>
      <c r="AK227" s="13"/>
      <c r="AL227" s="13"/>
    </row>
    <row r="228" spans="24:38" x14ac:dyDescent="0.35">
      <c r="X228" s="13"/>
      <c r="Y228" s="13"/>
      <c r="Z228" s="13"/>
      <c r="AA228" s="13"/>
      <c r="AB228" s="13"/>
      <c r="AC228" s="13"/>
      <c r="AD228" s="13"/>
      <c r="AE228" s="13"/>
      <c r="AF228" s="13"/>
      <c r="AG228" s="13"/>
      <c r="AH228" s="13"/>
      <c r="AI228" s="13"/>
      <c r="AJ228" s="13"/>
      <c r="AK228" s="13"/>
      <c r="AL228" s="13"/>
    </row>
    <row r="229" spans="24:38" x14ac:dyDescent="0.35">
      <c r="X229" s="13"/>
      <c r="Y229" s="13"/>
      <c r="Z229" s="13"/>
      <c r="AA229" s="13"/>
      <c r="AB229" s="13"/>
      <c r="AC229" s="13"/>
      <c r="AD229" s="13"/>
      <c r="AE229" s="13"/>
      <c r="AF229" s="13"/>
      <c r="AG229" s="13"/>
      <c r="AH229" s="13"/>
      <c r="AI229" s="13"/>
      <c r="AJ229" s="13"/>
      <c r="AK229" s="13"/>
      <c r="AL229" s="13"/>
    </row>
    <row r="230" spans="24:38" x14ac:dyDescent="0.35">
      <c r="X230" s="13"/>
      <c r="Y230" s="13"/>
      <c r="Z230" s="13"/>
      <c r="AA230" s="13"/>
      <c r="AB230" s="13"/>
      <c r="AC230" s="13"/>
      <c r="AD230" s="13"/>
      <c r="AE230" s="13"/>
      <c r="AF230" s="13"/>
      <c r="AG230" s="13"/>
      <c r="AH230" s="13"/>
      <c r="AI230" s="13"/>
      <c r="AJ230" s="13"/>
      <c r="AK230" s="13"/>
      <c r="AL230" s="13"/>
    </row>
    <row r="231" spans="24:38" x14ac:dyDescent="0.35">
      <c r="X231" s="13"/>
      <c r="Y231" s="13"/>
      <c r="Z231" s="13"/>
      <c r="AA231" s="13"/>
      <c r="AB231" s="13"/>
      <c r="AC231" s="13"/>
      <c r="AD231" s="13"/>
      <c r="AE231" s="13"/>
      <c r="AF231" s="13"/>
      <c r="AG231" s="13"/>
      <c r="AH231" s="13"/>
      <c r="AI231" s="13"/>
      <c r="AJ231" s="13"/>
      <c r="AK231" s="13"/>
      <c r="AL231" s="13"/>
    </row>
    <row r="232" spans="24:38" x14ac:dyDescent="0.35">
      <c r="X232" s="13"/>
      <c r="Y232" s="13"/>
      <c r="Z232" s="13"/>
      <c r="AA232" s="13"/>
      <c r="AB232" s="13"/>
      <c r="AC232" s="13"/>
      <c r="AD232" s="13"/>
      <c r="AE232" s="13"/>
      <c r="AF232" s="13"/>
      <c r="AG232" s="13"/>
      <c r="AH232" s="13"/>
      <c r="AI232" s="13"/>
      <c r="AJ232" s="13"/>
      <c r="AK232" s="13"/>
      <c r="AL232" s="13"/>
    </row>
    <row r="233" spans="24:38" x14ac:dyDescent="0.35">
      <c r="X233" s="13"/>
      <c r="Y233" s="13"/>
      <c r="Z233" s="13"/>
      <c r="AA233" s="13"/>
      <c r="AB233" s="13"/>
      <c r="AC233" s="13"/>
      <c r="AD233" s="13"/>
      <c r="AE233" s="13"/>
      <c r="AF233" s="13"/>
      <c r="AG233" s="13"/>
      <c r="AH233" s="13"/>
      <c r="AI233" s="13"/>
      <c r="AJ233" s="13"/>
      <c r="AK233" s="13"/>
      <c r="AL233" s="13"/>
    </row>
    <row r="234" spans="24:38" x14ac:dyDescent="0.35">
      <c r="X234" s="13"/>
      <c r="Y234" s="13"/>
      <c r="Z234" s="13"/>
      <c r="AA234" s="13"/>
      <c r="AB234" s="13"/>
      <c r="AC234" s="13"/>
      <c r="AD234" s="13"/>
      <c r="AE234" s="13"/>
      <c r="AF234" s="13"/>
      <c r="AG234" s="13"/>
      <c r="AH234" s="13"/>
      <c r="AI234" s="13"/>
      <c r="AJ234" s="13"/>
      <c r="AK234" s="13"/>
      <c r="AL234" s="13"/>
    </row>
    <row r="1048576" spans="1:1" x14ac:dyDescent="0.35">
      <c r="A1048576" s="107"/>
    </row>
  </sheetData>
  <sheetProtection algorithmName="SHA-512" hashValue="sx2NXhBARXWZYt59Qwn1fTn+jTOJ0K6V7Z7aATgT2YiyGwOD0XsSkWSuQ1l3Tdx8RbwW/TisyPbXpRJnm1A9Og==" saltValue="UD0xJo7OVdcC/67NU+CumQ==" spinCount="100000" sheet="1" objects="1" scenarios="1"/>
  <mergeCells count="3">
    <mergeCell ref="A1:B1"/>
    <mergeCell ref="C1:D1"/>
    <mergeCell ref="E1:F1"/>
  </mergeCells>
  <conditionalFormatting sqref="T6:T184">
    <cfRule type="cellIs" dxfId="5" priority="1" operator="greaterThan">
      <formula>0</formula>
    </cfRule>
  </conditionalFormatting>
  <conditionalFormatting sqref="U6:U184">
    <cfRule type="cellIs" dxfId="4" priority="2" operator="greaterThan">
      <formula>0</formula>
    </cfRule>
  </conditionalFormatting>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Hoja1!$A$2:$A$3</xm:f>
          </x14:formula1>
          <xm:sqref>P6:P184 G6:G184</xm:sqref>
        </x14:dataValidation>
        <x14:dataValidation type="list" allowBlank="1" showInputMessage="1" showErrorMessage="1">
          <x14:formula1>
            <xm:f>Hoja1!$B$2:$B$69</xm:f>
          </x14:formula1>
          <xm:sqref>N6:N184</xm:sqref>
        </x14:dataValidation>
        <x14:dataValidation type="list" allowBlank="1" showInputMessage="1" showErrorMessage="1">
          <x14:formula1>
            <xm:f>Hoja1!$D$2:$D$6</xm:f>
          </x14:formula1>
          <xm:sqref>R6:R184</xm:sqref>
        </x14:dataValidation>
        <x14:dataValidation type="list" allowBlank="1" showInputMessage="1" showErrorMessage="1">
          <x14:formula1>
            <xm:f>Hoja1!$I$2:$I$4</xm:f>
          </x14:formula1>
          <xm:sqref>F6:G184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W121"/>
  <sheetViews>
    <sheetView workbookViewId="0">
      <selection activeCell="C7" sqref="C7"/>
    </sheetView>
  </sheetViews>
  <sheetFormatPr baseColWidth="10" defaultColWidth="11.54296875" defaultRowHeight="14.5" x14ac:dyDescent="0.35"/>
  <cols>
    <col min="1" max="1" width="15.6328125" customWidth="1"/>
    <col min="2" max="2" width="48.90625" customWidth="1"/>
    <col min="3" max="3" width="22.6328125" customWidth="1"/>
    <col min="5" max="5" width="0" hidden="1" customWidth="1"/>
    <col min="6" max="6" width="15.54296875" customWidth="1"/>
    <col min="7" max="7" width="14.81640625" hidden="1" customWidth="1"/>
    <col min="8" max="9" width="0" hidden="1" customWidth="1"/>
    <col min="10" max="10" width="23.08984375" hidden="1" customWidth="1"/>
    <col min="11" max="12" width="0" hidden="1" customWidth="1"/>
    <col min="17" max="17" width="11.54296875" customWidth="1"/>
    <col min="18" max="23" width="11.54296875" style="13" customWidth="1"/>
  </cols>
  <sheetData>
    <row r="1" spans="1:12" ht="18.5" x14ac:dyDescent="0.45">
      <c r="A1" s="154" t="s">
        <v>381</v>
      </c>
      <c r="B1" s="152"/>
      <c r="C1" s="117"/>
      <c r="D1" s="117"/>
      <c r="E1" s="117"/>
      <c r="F1" s="117"/>
      <c r="G1" s="117"/>
      <c r="H1" s="109"/>
      <c r="I1" s="109"/>
      <c r="J1" s="109"/>
    </row>
    <row r="2" spans="1:12" ht="18.5" x14ac:dyDescent="0.45">
      <c r="A2" s="125"/>
      <c r="B2" s="124" t="s">
        <v>380</v>
      </c>
      <c r="C2" s="26"/>
      <c r="D2" s="26"/>
      <c r="E2" s="26"/>
      <c r="F2" s="26"/>
      <c r="G2" s="26"/>
      <c r="H2" s="109"/>
      <c r="I2" s="109"/>
      <c r="J2" s="109"/>
    </row>
    <row r="3" spans="1:12" ht="18.5" x14ac:dyDescent="0.45">
      <c r="A3" s="125"/>
      <c r="B3" s="126" t="s">
        <v>383</v>
      </c>
      <c r="C3" s="124"/>
      <c r="D3" s="124"/>
      <c r="E3" s="26"/>
      <c r="F3" s="26"/>
      <c r="G3" s="26"/>
      <c r="H3" s="109"/>
      <c r="I3" s="109"/>
      <c r="J3" s="109"/>
    </row>
    <row r="4" spans="1:12" ht="18.5" x14ac:dyDescent="0.45">
      <c r="A4" s="125"/>
      <c r="B4" s="126" t="s">
        <v>384</v>
      </c>
      <c r="C4" s="124"/>
      <c r="D4" s="124"/>
      <c r="E4" s="26"/>
      <c r="F4" s="26"/>
      <c r="G4" s="26"/>
      <c r="H4" s="109"/>
      <c r="I4" s="109"/>
      <c r="J4" s="109"/>
    </row>
    <row r="5" spans="1:12" ht="34.5" customHeight="1" x14ac:dyDescent="0.35">
      <c r="A5" s="130"/>
      <c r="B5" s="13"/>
      <c r="C5" s="14"/>
      <c r="D5" s="15" t="s">
        <v>120</v>
      </c>
      <c r="E5" s="4"/>
      <c r="F5" s="110"/>
      <c r="G5" s="110"/>
      <c r="H5" s="110"/>
      <c r="I5" s="109"/>
    </row>
    <row r="6" spans="1:12" ht="77.5" customHeight="1" x14ac:dyDescent="0.7">
      <c r="A6" s="130" t="s">
        <v>358</v>
      </c>
      <c r="B6" s="93" t="s">
        <v>166</v>
      </c>
      <c r="C6" s="141" t="s">
        <v>420</v>
      </c>
      <c r="D6" s="99" t="s">
        <v>415</v>
      </c>
      <c r="E6" s="11" t="s">
        <v>160</v>
      </c>
      <c r="F6" s="10" t="s">
        <v>416</v>
      </c>
      <c r="G6" s="19" t="s">
        <v>161</v>
      </c>
      <c r="H6" s="140" t="s">
        <v>406</v>
      </c>
      <c r="I6" s="17" t="s">
        <v>78</v>
      </c>
      <c r="J6" s="33" t="s">
        <v>167</v>
      </c>
      <c r="L6" s="76">
        <f>SUM(J7:J121)</f>
        <v>0</v>
      </c>
    </row>
    <row r="7" spans="1:12" ht="40.5" customHeight="1" x14ac:dyDescent="0.35">
      <c r="A7" s="107" t="s">
        <v>352</v>
      </c>
      <c r="B7" s="128"/>
      <c r="C7" s="13"/>
      <c r="D7" s="13"/>
      <c r="E7" s="55">
        <f>IF(AND(D7&lt;=5,D7&gt;0),1,IF(AND(D7&gt;5,D7&lt;=7),0.9,IF(AND(D7&gt;=8,D7&lt;=10),0.8,IF(AND(D7&gt;=11,D7&lt;=15),0.7,IF(AND(D7&gt;=16,D7&lt;=24),0.6,IF(D7&gt;=25,0.5,))))))</f>
        <v>0</v>
      </c>
      <c r="F7" s="13"/>
      <c r="G7" s="54">
        <f>IF(F7="SÍ",1.5,1)</f>
        <v>1</v>
      </c>
      <c r="H7" s="13"/>
      <c r="I7" s="54">
        <f>IF(H7="ÁREA",1,IF(H7="AFÍN",0.8,IF(H7="CAMPO DE LA BIOLOGÍA",0.5,IF(H7="CIENCIAS BÁSICAS Y DE LA SALUD",0.3,IF(H7="OTROS",0.2,)))))</f>
        <v>0</v>
      </c>
      <c r="J7" s="75">
        <f>IF(C7="Libro completo editorial prestigio",0.5*E7*G7*I7,IF(C7="Capítulo de libro editorial prestigio",0.15*E7*G7*I7,IF(C7="Otros libros de contenido científico COMPLETO",0.25*E7*G7*I7,IF(C7="Otros libros de contenido científico CAPÍTULO",0.05*E7*G7*I7,0))))</f>
        <v>0</v>
      </c>
    </row>
    <row r="8" spans="1:12" x14ac:dyDescent="0.35">
      <c r="A8" s="107" t="s">
        <v>352</v>
      </c>
      <c r="B8" s="13"/>
      <c r="C8" s="13"/>
      <c r="D8" s="13"/>
      <c r="E8" s="55">
        <f t="shared" ref="E8:E87" si="0">IF(AND(D8&lt;=5,D8&gt;0),1,IF(AND(D8&gt;5,D8&lt;=7),0.9,IF(AND(D8&gt;=8,D8&lt;=10),0.8,IF(AND(D8&gt;=11,D8&lt;=15),0.7,IF(AND(D8&gt;=16,D8&lt;=24),0.6,IF(D8&gt;=25,0.5,))))))</f>
        <v>0</v>
      </c>
      <c r="F8" s="13"/>
      <c r="G8" s="54">
        <f t="shared" ref="G8:G71" si="1">IF(F8="SÍ",1.5,1)</f>
        <v>1</v>
      </c>
      <c r="H8" s="13"/>
      <c r="I8" s="54">
        <f t="shared" ref="I8:I71" si="2">IF(H8="ÁREA",1,IF(H8="AFÍN",0.8,IF(H8="CAMPO DE LA BIOLOGÍA",0.5,IF(H8="CIENCIAS BÁSICAS Y DE LA SALUD",0.3,IF(H8="OTROS",0.2,)))))</f>
        <v>0</v>
      </c>
      <c r="J8" s="75">
        <f t="shared" ref="J8:J71" si="3">IF(C8="Libro completo editorial prestigio",0.5*E8*G8*I8,IF(C8="Capítulo de libro editorial prestigio",0.15*E8*G8*I8,IF(C8="Otros libros de contenido científico COMPLETO",0.25*E8*G8*I8,IF(C8="Otros libros de contenido científico CAPÍTULO",0.05*E8*G8*I8,0))))</f>
        <v>0</v>
      </c>
    </row>
    <row r="9" spans="1:12" x14ac:dyDescent="0.35">
      <c r="A9" s="107" t="s">
        <v>352</v>
      </c>
      <c r="B9" s="13"/>
      <c r="C9" s="13"/>
      <c r="D9" s="13"/>
      <c r="E9" s="55">
        <f t="shared" si="0"/>
        <v>0</v>
      </c>
      <c r="F9" s="13"/>
      <c r="G9" s="54">
        <f t="shared" si="1"/>
        <v>1</v>
      </c>
      <c r="H9" s="13"/>
      <c r="I9" s="54">
        <f t="shared" si="2"/>
        <v>0</v>
      </c>
      <c r="J9" s="75">
        <f t="shared" si="3"/>
        <v>0</v>
      </c>
      <c r="L9" s="13"/>
    </row>
    <row r="10" spans="1:12" x14ac:dyDescent="0.35">
      <c r="A10" s="107" t="s">
        <v>352</v>
      </c>
      <c r="B10" s="13"/>
      <c r="C10" s="13"/>
      <c r="D10" s="13"/>
      <c r="E10" s="55">
        <f t="shared" si="0"/>
        <v>0</v>
      </c>
      <c r="F10" s="13"/>
      <c r="G10" s="54">
        <f t="shared" si="1"/>
        <v>1</v>
      </c>
      <c r="H10" s="13"/>
      <c r="I10" s="54">
        <f t="shared" si="2"/>
        <v>0</v>
      </c>
      <c r="J10" s="75">
        <f t="shared" si="3"/>
        <v>0</v>
      </c>
      <c r="L10" s="13"/>
    </row>
    <row r="11" spans="1:12" x14ac:dyDescent="0.35">
      <c r="A11" s="107" t="s">
        <v>352</v>
      </c>
      <c r="B11" s="13"/>
      <c r="C11" s="13"/>
      <c r="D11" s="13"/>
      <c r="E11" s="55">
        <f t="shared" si="0"/>
        <v>0</v>
      </c>
      <c r="F11" s="13"/>
      <c r="G11" s="54">
        <f t="shared" si="1"/>
        <v>1</v>
      </c>
      <c r="H11" s="13"/>
      <c r="I11" s="54">
        <f t="shared" si="2"/>
        <v>0</v>
      </c>
      <c r="J11" s="75">
        <f t="shared" si="3"/>
        <v>0</v>
      </c>
      <c r="L11" s="13"/>
    </row>
    <row r="12" spans="1:12" x14ac:dyDescent="0.35">
      <c r="A12" s="107" t="s">
        <v>352</v>
      </c>
      <c r="B12" s="13"/>
      <c r="C12" s="13"/>
      <c r="D12" s="13"/>
      <c r="E12" s="55">
        <f t="shared" si="0"/>
        <v>0</v>
      </c>
      <c r="F12" s="13"/>
      <c r="G12" s="54">
        <f t="shared" si="1"/>
        <v>1</v>
      </c>
      <c r="H12" s="13"/>
      <c r="I12" s="54">
        <f t="shared" si="2"/>
        <v>0</v>
      </c>
      <c r="J12" s="75">
        <f t="shared" si="3"/>
        <v>0</v>
      </c>
    </row>
    <row r="13" spans="1:12" x14ac:dyDescent="0.35">
      <c r="A13" s="107" t="s">
        <v>352</v>
      </c>
      <c r="B13" s="13"/>
      <c r="C13" s="13"/>
      <c r="D13" s="13"/>
      <c r="E13" s="55">
        <f t="shared" si="0"/>
        <v>0</v>
      </c>
      <c r="F13" s="13"/>
      <c r="G13" s="54">
        <f t="shared" si="1"/>
        <v>1</v>
      </c>
      <c r="H13" s="13"/>
      <c r="I13" s="54">
        <f t="shared" si="2"/>
        <v>0</v>
      </c>
      <c r="J13" s="75">
        <f t="shared" si="3"/>
        <v>0</v>
      </c>
    </row>
    <row r="14" spans="1:12" x14ac:dyDescent="0.35">
      <c r="A14" s="107" t="s">
        <v>352</v>
      </c>
      <c r="B14" s="13"/>
      <c r="C14" s="13"/>
      <c r="D14" s="13"/>
      <c r="E14" s="55">
        <f t="shared" si="0"/>
        <v>0</v>
      </c>
      <c r="F14" s="13"/>
      <c r="G14" s="54">
        <f t="shared" si="1"/>
        <v>1</v>
      </c>
      <c r="H14" s="13"/>
      <c r="I14" s="54">
        <f t="shared" si="2"/>
        <v>0</v>
      </c>
      <c r="J14" s="75">
        <f t="shared" si="3"/>
        <v>0</v>
      </c>
    </row>
    <row r="15" spans="1:12" x14ac:dyDescent="0.35">
      <c r="A15" s="107" t="s">
        <v>352</v>
      </c>
      <c r="B15" s="13"/>
      <c r="C15" s="13"/>
      <c r="D15" s="13"/>
      <c r="E15" s="55">
        <f t="shared" si="0"/>
        <v>0</v>
      </c>
      <c r="F15" s="13"/>
      <c r="G15" s="54">
        <f t="shared" si="1"/>
        <v>1</v>
      </c>
      <c r="H15" s="13"/>
      <c r="I15" s="54">
        <f t="shared" si="2"/>
        <v>0</v>
      </c>
      <c r="J15" s="75">
        <f t="shared" si="3"/>
        <v>0</v>
      </c>
    </row>
    <row r="16" spans="1:12" x14ac:dyDescent="0.35">
      <c r="A16" s="107" t="s">
        <v>352</v>
      </c>
      <c r="B16" s="13"/>
      <c r="C16" s="13"/>
      <c r="D16" s="13"/>
      <c r="E16" s="55">
        <f t="shared" si="0"/>
        <v>0</v>
      </c>
      <c r="F16" s="13"/>
      <c r="G16" s="54">
        <f t="shared" si="1"/>
        <v>1</v>
      </c>
      <c r="H16" s="13"/>
      <c r="I16" s="54">
        <f t="shared" si="2"/>
        <v>0</v>
      </c>
      <c r="J16" s="75">
        <f t="shared" si="3"/>
        <v>0</v>
      </c>
    </row>
    <row r="17" spans="1:10" x14ac:dyDescent="0.35">
      <c r="A17" s="107" t="s">
        <v>352</v>
      </c>
      <c r="B17" s="13"/>
      <c r="C17" s="13"/>
      <c r="D17" s="13"/>
      <c r="E17" s="55">
        <f t="shared" si="0"/>
        <v>0</v>
      </c>
      <c r="F17" s="13"/>
      <c r="G17" s="54">
        <f t="shared" si="1"/>
        <v>1</v>
      </c>
      <c r="H17" s="13"/>
      <c r="I17" s="54">
        <f t="shared" si="2"/>
        <v>0</v>
      </c>
      <c r="J17" s="75">
        <f t="shared" si="3"/>
        <v>0</v>
      </c>
    </row>
    <row r="18" spans="1:10" x14ac:dyDescent="0.35">
      <c r="A18" s="107" t="s">
        <v>352</v>
      </c>
      <c r="B18" s="13"/>
      <c r="C18" s="13"/>
      <c r="D18" s="13"/>
      <c r="E18" s="55">
        <f t="shared" si="0"/>
        <v>0</v>
      </c>
      <c r="F18" s="13"/>
      <c r="G18" s="54">
        <f t="shared" si="1"/>
        <v>1</v>
      </c>
      <c r="H18" s="13"/>
      <c r="I18" s="54">
        <f t="shared" si="2"/>
        <v>0</v>
      </c>
      <c r="J18" s="75">
        <f t="shared" si="3"/>
        <v>0</v>
      </c>
    </row>
    <row r="19" spans="1:10" x14ac:dyDescent="0.35">
      <c r="A19" s="107" t="s">
        <v>352</v>
      </c>
      <c r="B19" s="13"/>
      <c r="C19" s="13"/>
      <c r="D19" s="13"/>
      <c r="E19" s="55">
        <f t="shared" si="0"/>
        <v>0</v>
      </c>
      <c r="F19" s="13"/>
      <c r="G19" s="54">
        <f t="shared" si="1"/>
        <v>1</v>
      </c>
      <c r="H19" s="13"/>
      <c r="I19" s="54">
        <f t="shared" si="2"/>
        <v>0</v>
      </c>
      <c r="J19" s="75">
        <f t="shared" si="3"/>
        <v>0</v>
      </c>
    </row>
    <row r="20" spans="1:10" x14ac:dyDescent="0.35">
      <c r="A20" s="107" t="s">
        <v>352</v>
      </c>
      <c r="B20" s="13"/>
      <c r="C20" s="13"/>
      <c r="D20" s="13"/>
      <c r="E20" s="55">
        <f t="shared" si="0"/>
        <v>0</v>
      </c>
      <c r="F20" s="13"/>
      <c r="G20" s="54">
        <f t="shared" si="1"/>
        <v>1</v>
      </c>
      <c r="H20" s="13"/>
      <c r="I20" s="54">
        <f t="shared" si="2"/>
        <v>0</v>
      </c>
      <c r="J20" s="75">
        <f t="shared" si="3"/>
        <v>0</v>
      </c>
    </row>
    <row r="21" spans="1:10" x14ac:dyDescent="0.35">
      <c r="A21" s="107" t="s">
        <v>352</v>
      </c>
      <c r="B21" s="13"/>
      <c r="C21" s="13"/>
      <c r="D21" s="13"/>
      <c r="E21" s="55">
        <f t="shared" si="0"/>
        <v>0</v>
      </c>
      <c r="F21" s="13"/>
      <c r="G21" s="54">
        <f t="shared" si="1"/>
        <v>1</v>
      </c>
      <c r="H21" s="13"/>
      <c r="I21" s="54">
        <f t="shared" si="2"/>
        <v>0</v>
      </c>
      <c r="J21" s="75">
        <f t="shared" si="3"/>
        <v>0</v>
      </c>
    </row>
    <row r="22" spans="1:10" x14ac:dyDescent="0.35">
      <c r="A22" s="107" t="s">
        <v>352</v>
      </c>
      <c r="B22" s="13"/>
      <c r="C22" s="13"/>
      <c r="D22" s="13"/>
      <c r="E22" s="55">
        <f t="shared" si="0"/>
        <v>0</v>
      </c>
      <c r="F22" s="13"/>
      <c r="G22" s="54">
        <f t="shared" si="1"/>
        <v>1</v>
      </c>
      <c r="H22" s="13"/>
      <c r="I22" s="54">
        <f t="shared" si="2"/>
        <v>0</v>
      </c>
      <c r="J22" s="75">
        <f t="shared" si="3"/>
        <v>0</v>
      </c>
    </row>
    <row r="23" spans="1:10" x14ac:dyDescent="0.35">
      <c r="A23" s="107" t="s">
        <v>352</v>
      </c>
      <c r="B23" s="13"/>
      <c r="C23" s="13"/>
      <c r="D23" s="13"/>
      <c r="E23" s="55">
        <f t="shared" si="0"/>
        <v>0</v>
      </c>
      <c r="F23" s="13"/>
      <c r="G23" s="54">
        <f t="shared" si="1"/>
        <v>1</v>
      </c>
      <c r="H23" s="13"/>
      <c r="I23" s="54">
        <f t="shared" si="2"/>
        <v>0</v>
      </c>
      <c r="J23" s="75">
        <f t="shared" si="3"/>
        <v>0</v>
      </c>
    </row>
    <row r="24" spans="1:10" x14ac:dyDescent="0.35">
      <c r="A24" s="107" t="s">
        <v>352</v>
      </c>
      <c r="B24" s="13"/>
      <c r="C24" s="13"/>
      <c r="D24" s="13"/>
      <c r="E24" s="55">
        <f t="shared" si="0"/>
        <v>0</v>
      </c>
      <c r="F24" s="13"/>
      <c r="G24" s="54">
        <f t="shared" si="1"/>
        <v>1</v>
      </c>
      <c r="H24" s="13"/>
      <c r="I24" s="54">
        <f t="shared" si="2"/>
        <v>0</v>
      </c>
      <c r="J24" s="75">
        <f t="shared" si="3"/>
        <v>0</v>
      </c>
    </row>
    <row r="25" spans="1:10" x14ac:dyDescent="0.35">
      <c r="A25" s="107" t="s">
        <v>352</v>
      </c>
      <c r="B25" s="13"/>
      <c r="C25" s="13"/>
      <c r="D25" s="13"/>
      <c r="E25" s="55">
        <f t="shared" si="0"/>
        <v>0</v>
      </c>
      <c r="F25" s="13"/>
      <c r="G25" s="54">
        <f t="shared" si="1"/>
        <v>1</v>
      </c>
      <c r="H25" s="13"/>
      <c r="I25" s="54">
        <f t="shared" si="2"/>
        <v>0</v>
      </c>
      <c r="J25" s="75">
        <f t="shared" si="3"/>
        <v>0</v>
      </c>
    </row>
    <row r="26" spans="1:10" x14ac:dyDescent="0.35">
      <c r="A26" s="107" t="s">
        <v>352</v>
      </c>
      <c r="B26" s="13"/>
      <c r="C26" s="13"/>
      <c r="D26" s="13"/>
      <c r="E26" s="55">
        <f t="shared" si="0"/>
        <v>0</v>
      </c>
      <c r="F26" s="13"/>
      <c r="G26" s="54">
        <f t="shared" si="1"/>
        <v>1</v>
      </c>
      <c r="H26" s="13"/>
      <c r="I26" s="54">
        <f t="shared" si="2"/>
        <v>0</v>
      </c>
      <c r="J26" s="75">
        <f t="shared" si="3"/>
        <v>0</v>
      </c>
    </row>
    <row r="27" spans="1:10" x14ac:dyDescent="0.35">
      <c r="A27" s="107" t="s">
        <v>352</v>
      </c>
      <c r="B27" s="13"/>
      <c r="C27" s="13"/>
      <c r="D27" s="13"/>
      <c r="E27" s="55">
        <f t="shared" si="0"/>
        <v>0</v>
      </c>
      <c r="F27" s="13"/>
      <c r="G27" s="54">
        <f t="shared" si="1"/>
        <v>1</v>
      </c>
      <c r="H27" s="13"/>
      <c r="I27" s="54">
        <f t="shared" si="2"/>
        <v>0</v>
      </c>
      <c r="J27" s="75">
        <f t="shared" si="3"/>
        <v>0</v>
      </c>
    </row>
    <row r="28" spans="1:10" x14ac:dyDescent="0.35">
      <c r="A28" s="107" t="s">
        <v>352</v>
      </c>
      <c r="B28" s="13"/>
      <c r="C28" s="13"/>
      <c r="D28" s="13"/>
      <c r="E28" s="55">
        <f t="shared" si="0"/>
        <v>0</v>
      </c>
      <c r="F28" s="13"/>
      <c r="G28" s="54">
        <f t="shared" si="1"/>
        <v>1</v>
      </c>
      <c r="H28" s="13"/>
      <c r="I28" s="54">
        <f t="shared" si="2"/>
        <v>0</v>
      </c>
      <c r="J28" s="75">
        <f t="shared" si="3"/>
        <v>0</v>
      </c>
    </row>
    <row r="29" spans="1:10" x14ac:dyDescent="0.35">
      <c r="A29" s="107" t="s">
        <v>352</v>
      </c>
      <c r="B29" s="13"/>
      <c r="C29" s="13"/>
      <c r="D29" s="13"/>
      <c r="E29" s="55">
        <f t="shared" si="0"/>
        <v>0</v>
      </c>
      <c r="F29" s="13"/>
      <c r="G29" s="54">
        <f t="shared" si="1"/>
        <v>1</v>
      </c>
      <c r="H29" s="13"/>
      <c r="I29" s="54">
        <f t="shared" si="2"/>
        <v>0</v>
      </c>
      <c r="J29" s="75">
        <f t="shared" si="3"/>
        <v>0</v>
      </c>
    </row>
    <row r="30" spans="1:10" x14ac:dyDescent="0.35">
      <c r="A30" s="107" t="s">
        <v>352</v>
      </c>
      <c r="B30" s="13"/>
      <c r="C30" s="13"/>
      <c r="D30" s="13"/>
      <c r="E30" s="55">
        <f t="shared" si="0"/>
        <v>0</v>
      </c>
      <c r="F30" s="13"/>
      <c r="G30" s="54">
        <f t="shared" si="1"/>
        <v>1</v>
      </c>
      <c r="H30" s="13"/>
      <c r="I30" s="54">
        <f t="shared" si="2"/>
        <v>0</v>
      </c>
      <c r="J30" s="75">
        <f t="shared" si="3"/>
        <v>0</v>
      </c>
    </row>
    <row r="31" spans="1:10" x14ac:dyDescent="0.35">
      <c r="A31" s="107" t="s">
        <v>352</v>
      </c>
      <c r="B31" s="13"/>
      <c r="C31" s="13"/>
      <c r="D31" s="13"/>
      <c r="E31" s="55">
        <f t="shared" si="0"/>
        <v>0</v>
      </c>
      <c r="F31" s="13"/>
      <c r="G31" s="54">
        <f t="shared" si="1"/>
        <v>1</v>
      </c>
      <c r="H31" s="13"/>
      <c r="I31" s="54">
        <f t="shared" si="2"/>
        <v>0</v>
      </c>
      <c r="J31" s="75">
        <f t="shared" si="3"/>
        <v>0</v>
      </c>
    </row>
    <row r="32" spans="1:10" x14ac:dyDescent="0.35">
      <c r="A32" s="107" t="s">
        <v>352</v>
      </c>
      <c r="B32" s="13"/>
      <c r="C32" s="13"/>
      <c r="D32" s="13"/>
      <c r="E32" s="55">
        <f t="shared" si="0"/>
        <v>0</v>
      </c>
      <c r="F32" s="13"/>
      <c r="G32" s="54">
        <f t="shared" si="1"/>
        <v>1</v>
      </c>
      <c r="H32" s="13"/>
      <c r="I32" s="54">
        <f t="shared" si="2"/>
        <v>0</v>
      </c>
      <c r="J32" s="75">
        <f t="shared" si="3"/>
        <v>0</v>
      </c>
    </row>
    <row r="33" spans="1:10" x14ac:dyDescent="0.35">
      <c r="A33" s="107" t="s">
        <v>352</v>
      </c>
      <c r="B33" s="13"/>
      <c r="C33" s="13"/>
      <c r="D33" s="13"/>
      <c r="E33" s="55">
        <f t="shared" si="0"/>
        <v>0</v>
      </c>
      <c r="F33" s="13"/>
      <c r="G33" s="54">
        <f t="shared" si="1"/>
        <v>1</v>
      </c>
      <c r="H33" s="13"/>
      <c r="I33" s="54">
        <f t="shared" si="2"/>
        <v>0</v>
      </c>
      <c r="J33" s="75">
        <f t="shared" si="3"/>
        <v>0</v>
      </c>
    </row>
    <row r="34" spans="1:10" x14ac:dyDescent="0.35">
      <c r="A34" s="107" t="s">
        <v>352</v>
      </c>
      <c r="B34" s="13"/>
      <c r="C34" s="13"/>
      <c r="D34" s="13"/>
      <c r="E34" s="55">
        <f t="shared" si="0"/>
        <v>0</v>
      </c>
      <c r="F34" s="13"/>
      <c r="G34" s="54">
        <f t="shared" si="1"/>
        <v>1</v>
      </c>
      <c r="H34" s="13"/>
      <c r="I34" s="54">
        <f t="shared" si="2"/>
        <v>0</v>
      </c>
      <c r="J34" s="75">
        <f t="shared" si="3"/>
        <v>0</v>
      </c>
    </row>
    <row r="35" spans="1:10" x14ac:dyDescent="0.35">
      <c r="A35" s="107" t="s">
        <v>352</v>
      </c>
      <c r="B35" s="13"/>
      <c r="C35" s="13"/>
      <c r="D35" s="13"/>
      <c r="E35" s="55">
        <f t="shared" si="0"/>
        <v>0</v>
      </c>
      <c r="F35" s="13"/>
      <c r="G35" s="54">
        <f t="shared" si="1"/>
        <v>1</v>
      </c>
      <c r="H35" s="13"/>
      <c r="I35" s="54">
        <f t="shared" si="2"/>
        <v>0</v>
      </c>
      <c r="J35" s="75">
        <f t="shared" si="3"/>
        <v>0</v>
      </c>
    </row>
    <row r="36" spans="1:10" x14ac:dyDescent="0.35">
      <c r="A36" s="107" t="s">
        <v>352</v>
      </c>
      <c r="B36" s="13"/>
      <c r="C36" s="13"/>
      <c r="D36" s="13"/>
      <c r="E36" s="55">
        <f t="shared" si="0"/>
        <v>0</v>
      </c>
      <c r="F36" s="13"/>
      <c r="G36" s="54">
        <f t="shared" si="1"/>
        <v>1</v>
      </c>
      <c r="H36" s="13"/>
      <c r="I36" s="54">
        <f t="shared" si="2"/>
        <v>0</v>
      </c>
      <c r="J36" s="75">
        <f t="shared" si="3"/>
        <v>0</v>
      </c>
    </row>
    <row r="37" spans="1:10" x14ac:dyDescent="0.35">
      <c r="B37" s="13"/>
      <c r="C37" s="13"/>
      <c r="D37" s="13"/>
      <c r="E37" s="55">
        <f t="shared" si="0"/>
        <v>0</v>
      </c>
      <c r="F37" s="13"/>
      <c r="G37" s="54">
        <f t="shared" si="1"/>
        <v>1</v>
      </c>
      <c r="H37" s="13"/>
      <c r="I37" s="54">
        <f t="shared" si="2"/>
        <v>0</v>
      </c>
      <c r="J37" s="75">
        <f t="shared" si="3"/>
        <v>0</v>
      </c>
    </row>
    <row r="38" spans="1:10" x14ac:dyDescent="0.35">
      <c r="B38" s="13"/>
      <c r="C38" s="13"/>
      <c r="D38" s="13"/>
      <c r="E38" s="55">
        <f t="shared" si="0"/>
        <v>0</v>
      </c>
      <c r="F38" s="13"/>
      <c r="G38" s="54">
        <f t="shared" si="1"/>
        <v>1</v>
      </c>
      <c r="H38" s="13"/>
      <c r="I38" s="54">
        <f t="shared" si="2"/>
        <v>0</v>
      </c>
      <c r="J38" s="75">
        <f t="shared" si="3"/>
        <v>0</v>
      </c>
    </row>
    <row r="39" spans="1:10" x14ac:dyDescent="0.35">
      <c r="B39" s="13"/>
      <c r="C39" s="13"/>
      <c r="D39" s="13"/>
      <c r="E39" s="55">
        <f t="shared" si="0"/>
        <v>0</v>
      </c>
      <c r="F39" s="13"/>
      <c r="G39" s="54">
        <f t="shared" si="1"/>
        <v>1</v>
      </c>
      <c r="H39" s="13"/>
      <c r="I39" s="54">
        <f t="shared" si="2"/>
        <v>0</v>
      </c>
      <c r="J39" s="75">
        <f t="shared" si="3"/>
        <v>0</v>
      </c>
    </row>
    <row r="40" spans="1:10" x14ac:dyDescent="0.35">
      <c r="B40" s="13"/>
      <c r="C40" s="13"/>
      <c r="D40" s="13"/>
      <c r="E40" s="55">
        <f t="shared" si="0"/>
        <v>0</v>
      </c>
      <c r="F40" s="13"/>
      <c r="G40" s="54">
        <f t="shared" si="1"/>
        <v>1</v>
      </c>
      <c r="H40" s="13"/>
      <c r="I40" s="54">
        <f t="shared" si="2"/>
        <v>0</v>
      </c>
      <c r="J40" s="75">
        <f t="shared" si="3"/>
        <v>0</v>
      </c>
    </row>
    <row r="41" spans="1:10" x14ac:dyDescent="0.35">
      <c r="B41" s="13"/>
      <c r="C41" s="13"/>
      <c r="D41" s="13"/>
      <c r="E41" s="55">
        <f t="shared" si="0"/>
        <v>0</v>
      </c>
      <c r="F41" s="13"/>
      <c r="G41" s="54">
        <f t="shared" si="1"/>
        <v>1</v>
      </c>
      <c r="H41" s="13"/>
      <c r="I41" s="54">
        <f t="shared" si="2"/>
        <v>0</v>
      </c>
      <c r="J41" s="75">
        <f t="shared" si="3"/>
        <v>0</v>
      </c>
    </row>
    <row r="42" spans="1:10" x14ac:dyDescent="0.35">
      <c r="B42" s="13"/>
      <c r="C42" s="13"/>
      <c r="D42" s="13"/>
      <c r="E42" s="55">
        <f t="shared" si="0"/>
        <v>0</v>
      </c>
      <c r="F42" s="13"/>
      <c r="G42" s="54">
        <f t="shared" si="1"/>
        <v>1</v>
      </c>
      <c r="H42" s="13"/>
      <c r="I42" s="54">
        <f t="shared" si="2"/>
        <v>0</v>
      </c>
      <c r="J42" s="75">
        <f t="shared" si="3"/>
        <v>0</v>
      </c>
    </row>
    <row r="43" spans="1:10" x14ac:dyDescent="0.35">
      <c r="B43" s="13"/>
      <c r="C43" s="13"/>
      <c r="D43" s="13"/>
      <c r="E43" s="55">
        <f t="shared" si="0"/>
        <v>0</v>
      </c>
      <c r="F43" s="13"/>
      <c r="G43" s="54">
        <f t="shared" si="1"/>
        <v>1</v>
      </c>
      <c r="H43" s="13"/>
      <c r="I43" s="54">
        <f t="shared" si="2"/>
        <v>0</v>
      </c>
      <c r="J43" s="75">
        <f t="shared" si="3"/>
        <v>0</v>
      </c>
    </row>
    <row r="44" spans="1:10" x14ac:dyDescent="0.35">
      <c r="B44" s="13"/>
      <c r="C44" s="13"/>
      <c r="D44" s="13"/>
      <c r="E44" s="55">
        <f t="shared" si="0"/>
        <v>0</v>
      </c>
      <c r="F44" s="13"/>
      <c r="G44" s="54">
        <f t="shared" si="1"/>
        <v>1</v>
      </c>
      <c r="H44" s="13"/>
      <c r="I44" s="54">
        <f t="shared" si="2"/>
        <v>0</v>
      </c>
      <c r="J44" s="75">
        <f t="shared" si="3"/>
        <v>0</v>
      </c>
    </row>
    <row r="45" spans="1:10" x14ac:dyDescent="0.35">
      <c r="B45" s="13"/>
      <c r="C45" s="13"/>
      <c r="D45" s="13"/>
      <c r="E45" s="55">
        <f t="shared" si="0"/>
        <v>0</v>
      </c>
      <c r="F45" s="13"/>
      <c r="G45" s="54">
        <f t="shared" si="1"/>
        <v>1</v>
      </c>
      <c r="H45" s="13"/>
      <c r="I45" s="54">
        <f t="shared" si="2"/>
        <v>0</v>
      </c>
      <c r="J45" s="75">
        <f t="shared" si="3"/>
        <v>0</v>
      </c>
    </row>
    <row r="46" spans="1:10" x14ac:dyDescent="0.35">
      <c r="B46" s="13"/>
      <c r="C46" s="13"/>
      <c r="D46" s="13"/>
      <c r="E46" s="55">
        <f t="shared" si="0"/>
        <v>0</v>
      </c>
      <c r="F46" s="13"/>
      <c r="G46" s="54">
        <f t="shared" si="1"/>
        <v>1</v>
      </c>
      <c r="H46" s="13"/>
      <c r="I46" s="54">
        <f t="shared" si="2"/>
        <v>0</v>
      </c>
      <c r="J46" s="75">
        <f t="shared" si="3"/>
        <v>0</v>
      </c>
    </row>
    <row r="47" spans="1:10" x14ac:dyDescent="0.35">
      <c r="B47" s="13"/>
      <c r="C47" s="13"/>
      <c r="D47" s="13"/>
      <c r="E47" s="55">
        <f t="shared" si="0"/>
        <v>0</v>
      </c>
      <c r="F47" s="13"/>
      <c r="G47" s="54">
        <f t="shared" si="1"/>
        <v>1</v>
      </c>
      <c r="H47" s="13"/>
      <c r="I47" s="54">
        <f t="shared" si="2"/>
        <v>0</v>
      </c>
      <c r="J47" s="75">
        <f t="shared" si="3"/>
        <v>0</v>
      </c>
    </row>
    <row r="48" spans="1:10" x14ac:dyDescent="0.35">
      <c r="B48" s="13"/>
      <c r="C48" s="13"/>
      <c r="D48" s="13"/>
      <c r="E48" s="55">
        <f t="shared" si="0"/>
        <v>0</v>
      </c>
      <c r="F48" s="13"/>
      <c r="G48" s="54">
        <f t="shared" si="1"/>
        <v>1</v>
      </c>
      <c r="H48" s="13"/>
      <c r="I48" s="54">
        <f t="shared" si="2"/>
        <v>0</v>
      </c>
      <c r="J48" s="75">
        <f t="shared" si="3"/>
        <v>0</v>
      </c>
    </row>
    <row r="49" spans="2:10" x14ac:dyDescent="0.35">
      <c r="B49" s="13"/>
      <c r="C49" s="13"/>
      <c r="D49" s="13"/>
      <c r="E49" s="55">
        <f t="shared" si="0"/>
        <v>0</v>
      </c>
      <c r="F49" s="13"/>
      <c r="G49" s="54">
        <f t="shared" si="1"/>
        <v>1</v>
      </c>
      <c r="H49" s="13"/>
      <c r="I49" s="54">
        <f t="shared" si="2"/>
        <v>0</v>
      </c>
      <c r="J49" s="75">
        <f t="shared" si="3"/>
        <v>0</v>
      </c>
    </row>
    <row r="50" spans="2:10" x14ac:dyDescent="0.35">
      <c r="B50" s="13"/>
      <c r="C50" s="13"/>
      <c r="D50" s="13"/>
      <c r="E50" s="55">
        <f t="shared" si="0"/>
        <v>0</v>
      </c>
      <c r="F50" s="13"/>
      <c r="G50" s="54">
        <f t="shared" si="1"/>
        <v>1</v>
      </c>
      <c r="H50" s="13"/>
      <c r="I50" s="54">
        <f t="shared" si="2"/>
        <v>0</v>
      </c>
      <c r="J50" s="75">
        <f t="shared" si="3"/>
        <v>0</v>
      </c>
    </row>
    <row r="51" spans="2:10" x14ac:dyDescent="0.35">
      <c r="B51" s="13"/>
      <c r="C51" s="13"/>
      <c r="D51" s="13"/>
      <c r="E51" s="55">
        <f t="shared" si="0"/>
        <v>0</v>
      </c>
      <c r="F51" s="13"/>
      <c r="G51" s="54">
        <f t="shared" si="1"/>
        <v>1</v>
      </c>
      <c r="H51" s="13"/>
      <c r="I51" s="54">
        <f t="shared" si="2"/>
        <v>0</v>
      </c>
      <c r="J51" s="75">
        <f t="shared" si="3"/>
        <v>0</v>
      </c>
    </row>
    <row r="52" spans="2:10" x14ac:dyDescent="0.35">
      <c r="B52" s="13"/>
      <c r="C52" s="13"/>
      <c r="D52" s="13"/>
      <c r="E52" s="55">
        <f t="shared" si="0"/>
        <v>0</v>
      </c>
      <c r="F52" s="13"/>
      <c r="G52" s="54">
        <f t="shared" si="1"/>
        <v>1</v>
      </c>
      <c r="H52" s="13"/>
      <c r="I52" s="54">
        <f t="shared" si="2"/>
        <v>0</v>
      </c>
      <c r="J52" s="75">
        <f t="shared" si="3"/>
        <v>0</v>
      </c>
    </row>
    <row r="53" spans="2:10" x14ac:dyDescent="0.35">
      <c r="B53" s="13"/>
      <c r="C53" s="13"/>
      <c r="D53" s="13"/>
      <c r="E53" s="55">
        <f t="shared" si="0"/>
        <v>0</v>
      </c>
      <c r="F53" s="13"/>
      <c r="G53" s="54">
        <f t="shared" si="1"/>
        <v>1</v>
      </c>
      <c r="H53" s="13"/>
      <c r="I53" s="54">
        <f t="shared" si="2"/>
        <v>0</v>
      </c>
      <c r="J53" s="75">
        <f t="shared" si="3"/>
        <v>0</v>
      </c>
    </row>
    <row r="54" spans="2:10" x14ac:dyDescent="0.35">
      <c r="B54" s="13"/>
      <c r="C54" s="13"/>
      <c r="D54" s="13"/>
      <c r="E54" s="55">
        <f t="shared" si="0"/>
        <v>0</v>
      </c>
      <c r="F54" s="13"/>
      <c r="G54" s="54">
        <f t="shared" si="1"/>
        <v>1</v>
      </c>
      <c r="H54" s="13"/>
      <c r="I54" s="54">
        <f t="shared" si="2"/>
        <v>0</v>
      </c>
      <c r="J54" s="75">
        <f t="shared" si="3"/>
        <v>0</v>
      </c>
    </row>
    <row r="55" spans="2:10" x14ac:dyDescent="0.35">
      <c r="B55" s="13"/>
      <c r="C55" s="13"/>
      <c r="D55" s="13"/>
      <c r="E55" s="55">
        <f t="shared" si="0"/>
        <v>0</v>
      </c>
      <c r="F55" s="13"/>
      <c r="G55" s="54">
        <f t="shared" si="1"/>
        <v>1</v>
      </c>
      <c r="H55" s="13"/>
      <c r="I55" s="54">
        <f t="shared" si="2"/>
        <v>0</v>
      </c>
      <c r="J55" s="75">
        <f t="shared" si="3"/>
        <v>0</v>
      </c>
    </row>
    <row r="56" spans="2:10" x14ac:dyDescent="0.35">
      <c r="B56" s="13"/>
      <c r="C56" s="13"/>
      <c r="D56" s="13"/>
      <c r="E56" s="55">
        <f t="shared" si="0"/>
        <v>0</v>
      </c>
      <c r="F56" s="13"/>
      <c r="G56" s="54">
        <f t="shared" si="1"/>
        <v>1</v>
      </c>
      <c r="H56" s="13"/>
      <c r="I56" s="54">
        <f t="shared" si="2"/>
        <v>0</v>
      </c>
      <c r="J56" s="75">
        <f t="shared" si="3"/>
        <v>0</v>
      </c>
    </row>
    <row r="57" spans="2:10" x14ac:dyDescent="0.35">
      <c r="B57" s="13"/>
      <c r="C57" s="13"/>
      <c r="D57" s="13"/>
      <c r="E57" s="55">
        <f t="shared" si="0"/>
        <v>0</v>
      </c>
      <c r="F57" s="13"/>
      <c r="G57" s="54">
        <f t="shared" si="1"/>
        <v>1</v>
      </c>
      <c r="H57" s="13"/>
      <c r="I57" s="54">
        <f t="shared" si="2"/>
        <v>0</v>
      </c>
      <c r="J57" s="75">
        <f t="shared" si="3"/>
        <v>0</v>
      </c>
    </row>
    <row r="58" spans="2:10" x14ac:dyDescent="0.35">
      <c r="B58" s="13"/>
      <c r="C58" s="13"/>
      <c r="D58" s="13"/>
      <c r="E58" s="55">
        <f t="shared" si="0"/>
        <v>0</v>
      </c>
      <c r="F58" s="13"/>
      <c r="G58" s="54">
        <f t="shared" si="1"/>
        <v>1</v>
      </c>
      <c r="H58" s="13"/>
      <c r="I58" s="54">
        <f t="shared" si="2"/>
        <v>0</v>
      </c>
      <c r="J58" s="75">
        <f t="shared" si="3"/>
        <v>0</v>
      </c>
    </row>
    <row r="59" spans="2:10" x14ac:dyDescent="0.35">
      <c r="B59" s="13"/>
      <c r="C59" s="13"/>
      <c r="D59" s="13"/>
      <c r="E59" s="55">
        <f t="shared" si="0"/>
        <v>0</v>
      </c>
      <c r="F59" s="13"/>
      <c r="G59" s="54">
        <f t="shared" si="1"/>
        <v>1</v>
      </c>
      <c r="H59" s="13"/>
      <c r="I59" s="54">
        <f t="shared" si="2"/>
        <v>0</v>
      </c>
      <c r="J59" s="75">
        <f t="shared" si="3"/>
        <v>0</v>
      </c>
    </row>
    <row r="60" spans="2:10" x14ac:dyDescent="0.35">
      <c r="B60" s="13"/>
      <c r="C60" s="13"/>
      <c r="D60" s="13"/>
      <c r="E60" s="55">
        <f t="shared" si="0"/>
        <v>0</v>
      </c>
      <c r="F60" s="13"/>
      <c r="G60" s="54">
        <f t="shared" si="1"/>
        <v>1</v>
      </c>
      <c r="H60" s="13"/>
      <c r="I60" s="54">
        <f t="shared" si="2"/>
        <v>0</v>
      </c>
      <c r="J60" s="75">
        <f t="shared" si="3"/>
        <v>0</v>
      </c>
    </row>
    <row r="61" spans="2:10" x14ac:dyDescent="0.35">
      <c r="B61" s="13"/>
      <c r="C61" s="13"/>
      <c r="D61" s="13"/>
      <c r="E61" s="55">
        <f t="shared" si="0"/>
        <v>0</v>
      </c>
      <c r="F61" s="13"/>
      <c r="G61" s="54">
        <f t="shared" si="1"/>
        <v>1</v>
      </c>
      <c r="H61" s="13"/>
      <c r="I61" s="54">
        <f t="shared" si="2"/>
        <v>0</v>
      </c>
      <c r="J61" s="75">
        <f t="shared" si="3"/>
        <v>0</v>
      </c>
    </row>
    <row r="62" spans="2:10" x14ac:dyDescent="0.35">
      <c r="B62" s="13"/>
      <c r="C62" s="13"/>
      <c r="D62" s="13"/>
      <c r="E62" s="55">
        <f t="shared" si="0"/>
        <v>0</v>
      </c>
      <c r="F62" s="13"/>
      <c r="G62" s="54">
        <f t="shared" si="1"/>
        <v>1</v>
      </c>
      <c r="H62" s="13"/>
      <c r="I62" s="54">
        <f t="shared" si="2"/>
        <v>0</v>
      </c>
      <c r="J62" s="75">
        <f t="shared" si="3"/>
        <v>0</v>
      </c>
    </row>
    <row r="63" spans="2:10" x14ac:dyDescent="0.35">
      <c r="B63" s="13"/>
      <c r="C63" s="13"/>
      <c r="D63" s="13"/>
      <c r="E63" s="55">
        <f t="shared" si="0"/>
        <v>0</v>
      </c>
      <c r="F63" s="13"/>
      <c r="G63" s="54">
        <f t="shared" si="1"/>
        <v>1</v>
      </c>
      <c r="H63" s="13"/>
      <c r="I63" s="54">
        <f t="shared" si="2"/>
        <v>0</v>
      </c>
      <c r="J63" s="75">
        <f t="shared" si="3"/>
        <v>0</v>
      </c>
    </row>
    <row r="64" spans="2:10" x14ac:dyDescent="0.35">
      <c r="B64" s="13"/>
      <c r="C64" s="13"/>
      <c r="D64" s="13"/>
      <c r="E64" s="55">
        <f t="shared" si="0"/>
        <v>0</v>
      </c>
      <c r="F64" s="13"/>
      <c r="G64" s="54">
        <f t="shared" si="1"/>
        <v>1</v>
      </c>
      <c r="H64" s="13"/>
      <c r="I64" s="54">
        <f t="shared" si="2"/>
        <v>0</v>
      </c>
      <c r="J64" s="75">
        <f t="shared" si="3"/>
        <v>0</v>
      </c>
    </row>
    <row r="65" spans="2:10" x14ac:dyDescent="0.35">
      <c r="B65" s="13"/>
      <c r="C65" s="13"/>
      <c r="D65" s="13"/>
      <c r="E65" s="55">
        <f t="shared" si="0"/>
        <v>0</v>
      </c>
      <c r="F65" s="13"/>
      <c r="G65" s="54">
        <f t="shared" si="1"/>
        <v>1</v>
      </c>
      <c r="H65" s="13"/>
      <c r="I65" s="54">
        <f t="shared" si="2"/>
        <v>0</v>
      </c>
      <c r="J65" s="75">
        <f t="shared" si="3"/>
        <v>0</v>
      </c>
    </row>
    <row r="66" spans="2:10" x14ac:dyDescent="0.35">
      <c r="B66" s="13"/>
      <c r="C66" s="13"/>
      <c r="D66" s="13"/>
      <c r="E66" s="55">
        <f t="shared" si="0"/>
        <v>0</v>
      </c>
      <c r="F66" s="13"/>
      <c r="G66" s="54">
        <f t="shared" si="1"/>
        <v>1</v>
      </c>
      <c r="H66" s="13"/>
      <c r="I66" s="54">
        <f t="shared" si="2"/>
        <v>0</v>
      </c>
      <c r="J66" s="75">
        <f t="shared" si="3"/>
        <v>0</v>
      </c>
    </row>
    <row r="67" spans="2:10" x14ac:dyDescent="0.35">
      <c r="B67" s="13"/>
      <c r="C67" s="13"/>
      <c r="D67" s="13"/>
      <c r="E67" s="55">
        <f t="shared" si="0"/>
        <v>0</v>
      </c>
      <c r="F67" s="13"/>
      <c r="G67" s="54">
        <f t="shared" si="1"/>
        <v>1</v>
      </c>
      <c r="H67" s="13"/>
      <c r="I67" s="54">
        <f t="shared" si="2"/>
        <v>0</v>
      </c>
      <c r="J67" s="75">
        <f t="shared" si="3"/>
        <v>0</v>
      </c>
    </row>
    <row r="68" spans="2:10" x14ac:dyDescent="0.35">
      <c r="B68" s="13"/>
      <c r="C68" s="13"/>
      <c r="D68" s="13"/>
      <c r="E68" s="55">
        <f t="shared" si="0"/>
        <v>0</v>
      </c>
      <c r="F68" s="13"/>
      <c r="G68" s="54">
        <f t="shared" si="1"/>
        <v>1</v>
      </c>
      <c r="H68" s="13"/>
      <c r="I68" s="54">
        <f t="shared" si="2"/>
        <v>0</v>
      </c>
      <c r="J68" s="75">
        <f t="shared" si="3"/>
        <v>0</v>
      </c>
    </row>
    <row r="69" spans="2:10" x14ac:dyDescent="0.35">
      <c r="B69" s="13"/>
      <c r="C69" s="13"/>
      <c r="D69" s="13"/>
      <c r="E69" s="55">
        <f t="shared" si="0"/>
        <v>0</v>
      </c>
      <c r="F69" s="13"/>
      <c r="G69" s="54">
        <f t="shared" si="1"/>
        <v>1</v>
      </c>
      <c r="H69" s="13"/>
      <c r="I69" s="54">
        <f t="shared" si="2"/>
        <v>0</v>
      </c>
      <c r="J69" s="75">
        <f t="shared" si="3"/>
        <v>0</v>
      </c>
    </row>
    <row r="70" spans="2:10" x14ac:dyDescent="0.35">
      <c r="B70" s="13"/>
      <c r="C70" s="13"/>
      <c r="D70" s="13"/>
      <c r="E70" s="55">
        <f t="shared" si="0"/>
        <v>0</v>
      </c>
      <c r="F70" s="13"/>
      <c r="G70" s="54">
        <f t="shared" si="1"/>
        <v>1</v>
      </c>
      <c r="H70" s="13"/>
      <c r="I70" s="54">
        <f t="shared" si="2"/>
        <v>0</v>
      </c>
      <c r="J70" s="75">
        <f t="shared" si="3"/>
        <v>0</v>
      </c>
    </row>
    <row r="71" spans="2:10" x14ac:dyDescent="0.35">
      <c r="B71" s="13"/>
      <c r="C71" s="13"/>
      <c r="D71" s="13"/>
      <c r="E71" s="55">
        <f t="shared" si="0"/>
        <v>0</v>
      </c>
      <c r="F71" s="13"/>
      <c r="G71" s="54">
        <f t="shared" si="1"/>
        <v>1</v>
      </c>
      <c r="H71" s="13"/>
      <c r="I71" s="54">
        <f t="shared" si="2"/>
        <v>0</v>
      </c>
      <c r="J71" s="75">
        <f t="shared" si="3"/>
        <v>0</v>
      </c>
    </row>
    <row r="72" spans="2:10" x14ac:dyDescent="0.35">
      <c r="B72" s="13"/>
      <c r="C72" s="13"/>
      <c r="D72" s="13"/>
      <c r="E72" s="55">
        <f t="shared" si="0"/>
        <v>0</v>
      </c>
      <c r="F72" s="13"/>
      <c r="G72" s="54">
        <f t="shared" ref="G72:G121" si="4">IF(F72="SÍ",1.5,1)</f>
        <v>1</v>
      </c>
      <c r="H72" s="13"/>
      <c r="I72" s="54">
        <f t="shared" ref="I72:I121" si="5">IF(H72="ÁREA",1,IF(H72="AFÍN",0.8,IF(H72="CAMPO DE LA BIOLOGÍA",0.5,IF(H72="CIENCIAS BÁSICAS Y DE LA SALUD",0.3,IF(H72="OTROS",0.2,)))))</f>
        <v>0</v>
      </c>
      <c r="J72" s="75">
        <f t="shared" ref="J72:J121" si="6">IF(C72="Libro completo editorial prestigio",0.5*E72*G72*I72,IF(C72="Capítulo de libro editorial prestigio",0.15*E72*G72*I72,IF(C72="Otros libros de contenido científico COMPLETO",0.25*E72*G72*I72,IF(C72="Otros libros de contenido científico CAPÍTULO",0.05*E72*G72*I72,0))))</f>
        <v>0</v>
      </c>
    </row>
    <row r="73" spans="2:10" x14ac:dyDescent="0.35">
      <c r="B73" s="13"/>
      <c r="C73" s="13"/>
      <c r="D73" s="13"/>
      <c r="E73" s="55">
        <f t="shared" si="0"/>
        <v>0</v>
      </c>
      <c r="F73" s="13"/>
      <c r="G73" s="54">
        <f t="shared" si="4"/>
        <v>1</v>
      </c>
      <c r="H73" s="13"/>
      <c r="I73" s="54">
        <f t="shared" si="5"/>
        <v>0</v>
      </c>
      <c r="J73" s="75">
        <f t="shared" si="6"/>
        <v>0</v>
      </c>
    </row>
    <row r="74" spans="2:10" x14ac:dyDescent="0.35">
      <c r="B74" s="13"/>
      <c r="C74" s="13"/>
      <c r="D74" s="13"/>
      <c r="E74" s="55">
        <f t="shared" si="0"/>
        <v>0</v>
      </c>
      <c r="F74" s="13"/>
      <c r="G74" s="54">
        <f t="shared" si="4"/>
        <v>1</v>
      </c>
      <c r="H74" s="13"/>
      <c r="I74" s="54">
        <f t="shared" si="5"/>
        <v>0</v>
      </c>
      <c r="J74" s="75">
        <f t="shared" si="6"/>
        <v>0</v>
      </c>
    </row>
    <row r="75" spans="2:10" x14ac:dyDescent="0.35">
      <c r="B75" s="13"/>
      <c r="C75" s="13"/>
      <c r="D75" s="13"/>
      <c r="E75" s="55">
        <f t="shared" si="0"/>
        <v>0</v>
      </c>
      <c r="F75" s="13"/>
      <c r="G75" s="54">
        <f t="shared" si="4"/>
        <v>1</v>
      </c>
      <c r="H75" s="13"/>
      <c r="I75" s="54">
        <f t="shared" si="5"/>
        <v>0</v>
      </c>
      <c r="J75" s="75">
        <f t="shared" si="6"/>
        <v>0</v>
      </c>
    </row>
    <row r="76" spans="2:10" x14ac:dyDescent="0.35">
      <c r="B76" s="13"/>
      <c r="C76" s="13"/>
      <c r="D76" s="13"/>
      <c r="E76" s="55">
        <f t="shared" si="0"/>
        <v>0</v>
      </c>
      <c r="F76" s="13"/>
      <c r="G76" s="54">
        <f t="shared" si="4"/>
        <v>1</v>
      </c>
      <c r="H76" s="13"/>
      <c r="I76" s="54">
        <f t="shared" si="5"/>
        <v>0</v>
      </c>
      <c r="J76" s="75">
        <f t="shared" si="6"/>
        <v>0</v>
      </c>
    </row>
    <row r="77" spans="2:10" x14ac:dyDescent="0.35">
      <c r="B77" s="13"/>
      <c r="C77" s="13"/>
      <c r="D77" s="13"/>
      <c r="E77" s="55">
        <f t="shared" si="0"/>
        <v>0</v>
      </c>
      <c r="F77" s="13"/>
      <c r="G77" s="54">
        <f t="shared" si="4"/>
        <v>1</v>
      </c>
      <c r="H77" s="13"/>
      <c r="I77" s="54">
        <f t="shared" si="5"/>
        <v>0</v>
      </c>
      <c r="J77" s="75">
        <f t="shared" si="6"/>
        <v>0</v>
      </c>
    </row>
    <row r="78" spans="2:10" x14ac:dyDescent="0.35">
      <c r="B78" s="13"/>
      <c r="C78" s="13"/>
      <c r="D78" s="13"/>
      <c r="E78" s="55">
        <f t="shared" si="0"/>
        <v>0</v>
      </c>
      <c r="F78" s="13"/>
      <c r="G78" s="54">
        <f t="shared" si="4"/>
        <v>1</v>
      </c>
      <c r="H78" s="13"/>
      <c r="I78" s="54">
        <f t="shared" si="5"/>
        <v>0</v>
      </c>
      <c r="J78" s="75">
        <f t="shared" si="6"/>
        <v>0</v>
      </c>
    </row>
    <row r="79" spans="2:10" x14ac:dyDescent="0.35">
      <c r="B79" s="13"/>
      <c r="C79" s="13"/>
      <c r="D79" s="13"/>
      <c r="E79" s="55">
        <f t="shared" si="0"/>
        <v>0</v>
      </c>
      <c r="F79" s="13"/>
      <c r="G79" s="54">
        <f t="shared" si="4"/>
        <v>1</v>
      </c>
      <c r="H79" s="13"/>
      <c r="I79" s="54">
        <f t="shared" si="5"/>
        <v>0</v>
      </c>
      <c r="J79" s="75">
        <f t="shared" si="6"/>
        <v>0</v>
      </c>
    </row>
    <row r="80" spans="2:10" x14ac:dyDescent="0.35">
      <c r="B80" s="13"/>
      <c r="C80" s="13"/>
      <c r="D80" s="13"/>
      <c r="E80" s="55">
        <f t="shared" si="0"/>
        <v>0</v>
      </c>
      <c r="F80" s="13"/>
      <c r="G80" s="54">
        <f t="shared" si="4"/>
        <v>1</v>
      </c>
      <c r="H80" s="13"/>
      <c r="I80" s="54">
        <f t="shared" si="5"/>
        <v>0</v>
      </c>
      <c r="J80" s="75">
        <f t="shared" si="6"/>
        <v>0</v>
      </c>
    </row>
    <row r="81" spans="2:10" x14ac:dyDescent="0.35">
      <c r="B81" s="13"/>
      <c r="C81" s="13"/>
      <c r="D81" s="13"/>
      <c r="E81" s="55">
        <f t="shared" si="0"/>
        <v>0</v>
      </c>
      <c r="F81" s="13"/>
      <c r="G81" s="54">
        <f t="shared" si="4"/>
        <v>1</v>
      </c>
      <c r="H81" s="13"/>
      <c r="I81" s="54">
        <f t="shared" si="5"/>
        <v>0</v>
      </c>
      <c r="J81" s="75">
        <f t="shared" si="6"/>
        <v>0</v>
      </c>
    </row>
    <row r="82" spans="2:10" x14ac:dyDescent="0.35">
      <c r="B82" s="13"/>
      <c r="C82" s="13"/>
      <c r="D82" s="13"/>
      <c r="E82" s="55">
        <f t="shared" si="0"/>
        <v>0</v>
      </c>
      <c r="F82" s="13"/>
      <c r="G82" s="54">
        <f t="shared" si="4"/>
        <v>1</v>
      </c>
      <c r="H82" s="13"/>
      <c r="I82" s="54">
        <f t="shared" si="5"/>
        <v>0</v>
      </c>
      <c r="J82" s="75">
        <f t="shared" si="6"/>
        <v>0</v>
      </c>
    </row>
    <row r="83" spans="2:10" x14ac:dyDescent="0.35">
      <c r="B83" s="13"/>
      <c r="C83" s="13"/>
      <c r="D83" s="13"/>
      <c r="E83" s="55">
        <f t="shared" si="0"/>
        <v>0</v>
      </c>
      <c r="F83" s="13"/>
      <c r="G83" s="54">
        <f t="shared" si="4"/>
        <v>1</v>
      </c>
      <c r="H83" s="13"/>
      <c r="I83" s="54">
        <f t="shared" si="5"/>
        <v>0</v>
      </c>
      <c r="J83" s="75">
        <f t="shared" si="6"/>
        <v>0</v>
      </c>
    </row>
    <row r="84" spans="2:10" x14ac:dyDescent="0.35">
      <c r="B84" s="13"/>
      <c r="C84" s="13"/>
      <c r="D84" s="13"/>
      <c r="E84" s="55">
        <f t="shared" si="0"/>
        <v>0</v>
      </c>
      <c r="F84" s="13"/>
      <c r="G84" s="54">
        <f t="shared" si="4"/>
        <v>1</v>
      </c>
      <c r="H84" s="13"/>
      <c r="I84" s="54">
        <f t="shared" si="5"/>
        <v>0</v>
      </c>
      <c r="J84" s="75">
        <f t="shared" si="6"/>
        <v>0</v>
      </c>
    </row>
    <row r="85" spans="2:10" x14ac:dyDescent="0.35">
      <c r="B85" s="13"/>
      <c r="C85" s="13"/>
      <c r="D85" s="13"/>
      <c r="E85" s="55">
        <f t="shared" si="0"/>
        <v>0</v>
      </c>
      <c r="F85" s="13"/>
      <c r="G85" s="54">
        <f t="shared" si="4"/>
        <v>1</v>
      </c>
      <c r="H85" s="13"/>
      <c r="I85" s="54">
        <f t="shared" si="5"/>
        <v>0</v>
      </c>
      <c r="J85" s="75">
        <f t="shared" si="6"/>
        <v>0</v>
      </c>
    </row>
    <row r="86" spans="2:10" x14ac:dyDescent="0.35">
      <c r="B86" s="13"/>
      <c r="C86" s="13"/>
      <c r="D86" s="13"/>
      <c r="E86" s="55">
        <f t="shared" si="0"/>
        <v>0</v>
      </c>
      <c r="F86" s="13"/>
      <c r="G86" s="54">
        <f t="shared" si="4"/>
        <v>1</v>
      </c>
      <c r="H86" s="13"/>
      <c r="I86" s="54">
        <f t="shared" si="5"/>
        <v>0</v>
      </c>
      <c r="J86" s="75">
        <f t="shared" si="6"/>
        <v>0</v>
      </c>
    </row>
    <row r="87" spans="2:10" x14ac:dyDescent="0.35">
      <c r="B87" s="13"/>
      <c r="C87" s="13"/>
      <c r="D87" s="13"/>
      <c r="E87" s="55">
        <f t="shared" si="0"/>
        <v>0</v>
      </c>
      <c r="F87" s="13"/>
      <c r="G87" s="54">
        <f t="shared" si="4"/>
        <v>1</v>
      </c>
      <c r="H87" s="13"/>
      <c r="I87" s="54">
        <f t="shared" si="5"/>
        <v>0</v>
      </c>
      <c r="J87" s="75">
        <f t="shared" si="6"/>
        <v>0</v>
      </c>
    </row>
    <row r="88" spans="2:10" x14ac:dyDescent="0.35">
      <c r="B88" s="13"/>
      <c r="C88" s="13"/>
      <c r="D88" s="13"/>
      <c r="E88" s="55">
        <f t="shared" ref="E88:E121" si="7">IF(AND(D88&lt;=5,D88&gt;0),1,IF(AND(D88&gt;5,D88&lt;=7),0.9,IF(AND(D88&gt;=8,D88&lt;=10),0.8,IF(AND(D88&gt;=11,D88&lt;=15),0.7,IF(AND(D88&gt;=16,D88&lt;=24),0.6,IF(D88&gt;=25,0.5,))))))</f>
        <v>0</v>
      </c>
      <c r="F88" s="13"/>
      <c r="G88" s="54">
        <f t="shared" si="4"/>
        <v>1</v>
      </c>
      <c r="H88" s="13"/>
      <c r="I88" s="54">
        <f t="shared" si="5"/>
        <v>0</v>
      </c>
      <c r="J88" s="75">
        <f t="shared" si="6"/>
        <v>0</v>
      </c>
    </row>
    <row r="89" spans="2:10" x14ac:dyDescent="0.35">
      <c r="B89" s="13"/>
      <c r="C89" s="13"/>
      <c r="D89" s="13"/>
      <c r="E89" s="55">
        <f t="shared" si="7"/>
        <v>0</v>
      </c>
      <c r="F89" s="13"/>
      <c r="G89" s="54">
        <f t="shared" si="4"/>
        <v>1</v>
      </c>
      <c r="H89" s="13"/>
      <c r="I89" s="54">
        <f t="shared" si="5"/>
        <v>0</v>
      </c>
      <c r="J89" s="75">
        <f t="shared" si="6"/>
        <v>0</v>
      </c>
    </row>
    <row r="90" spans="2:10" x14ac:dyDescent="0.35">
      <c r="B90" s="13"/>
      <c r="C90" s="13"/>
      <c r="D90" s="13"/>
      <c r="E90" s="55">
        <f t="shared" si="7"/>
        <v>0</v>
      </c>
      <c r="F90" s="13"/>
      <c r="G90" s="54">
        <f t="shared" si="4"/>
        <v>1</v>
      </c>
      <c r="H90" s="13"/>
      <c r="I90" s="54">
        <f t="shared" si="5"/>
        <v>0</v>
      </c>
      <c r="J90" s="75">
        <f t="shared" si="6"/>
        <v>0</v>
      </c>
    </row>
    <row r="91" spans="2:10" x14ac:dyDescent="0.35">
      <c r="B91" s="13"/>
      <c r="C91" s="13"/>
      <c r="D91" s="13"/>
      <c r="E91" s="55">
        <f t="shared" si="7"/>
        <v>0</v>
      </c>
      <c r="F91" s="13"/>
      <c r="G91" s="54">
        <f t="shared" si="4"/>
        <v>1</v>
      </c>
      <c r="H91" s="13"/>
      <c r="I91" s="54">
        <f t="shared" si="5"/>
        <v>0</v>
      </c>
      <c r="J91" s="75">
        <f t="shared" si="6"/>
        <v>0</v>
      </c>
    </row>
    <row r="92" spans="2:10" x14ac:dyDescent="0.35">
      <c r="B92" s="13"/>
      <c r="C92" s="13"/>
      <c r="D92" s="13"/>
      <c r="E92" s="55">
        <f t="shared" si="7"/>
        <v>0</v>
      </c>
      <c r="F92" s="13"/>
      <c r="G92" s="54">
        <f t="shared" si="4"/>
        <v>1</v>
      </c>
      <c r="H92" s="13"/>
      <c r="I92" s="54">
        <f t="shared" si="5"/>
        <v>0</v>
      </c>
      <c r="J92" s="75">
        <f t="shared" si="6"/>
        <v>0</v>
      </c>
    </row>
    <row r="93" spans="2:10" x14ac:dyDescent="0.35">
      <c r="B93" s="13"/>
      <c r="C93" s="13"/>
      <c r="D93" s="13"/>
      <c r="E93" s="55">
        <f t="shared" si="7"/>
        <v>0</v>
      </c>
      <c r="F93" s="13"/>
      <c r="G93" s="54">
        <f t="shared" si="4"/>
        <v>1</v>
      </c>
      <c r="H93" s="13"/>
      <c r="I93" s="54">
        <f t="shared" si="5"/>
        <v>0</v>
      </c>
      <c r="J93" s="75">
        <f t="shared" si="6"/>
        <v>0</v>
      </c>
    </row>
    <row r="94" spans="2:10" x14ac:dyDescent="0.35">
      <c r="B94" s="13"/>
      <c r="C94" s="13"/>
      <c r="D94" s="13"/>
      <c r="E94" s="55">
        <f t="shared" si="7"/>
        <v>0</v>
      </c>
      <c r="F94" s="13"/>
      <c r="G94" s="54">
        <f t="shared" si="4"/>
        <v>1</v>
      </c>
      <c r="H94" s="13"/>
      <c r="I94" s="54">
        <f t="shared" si="5"/>
        <v>0</v>
      </c>
      <c r="J94" s="75">
        <f t="shared" si="6"/>
        <v>0</v>
      </c>
    </row>
    <row r="95" spans="2:10" x14ac:dyDescent="0.35">
      <c r="B95" s="13"/>
      <c r="C95" s="13"/>
      <c r="D95" s="13"/>
      <c r="E95" s="55">
        <f t="shared" si="7"/>
        <v>0</v>
      </c>
      <c r="F95" s="13"/>
      <c r="G95" s="54">
        <f t="shared" si="4"/>
        <v>1</v>
      </c>
      <c r="H95" s="13"/>
      <c r="I95" s="54">
        <f t="shared" si="5"/>
        <v>0</v>
      </c>
      <c r="J95" s="75">
        <f t="shared" si="6"/>
        <v>0</v>
      </c>
    </row>
    <row r="96" spans="2:10" x14ac:dyDescent="0.35">
      <c r="B96" s="13"/>
      <c r="C96" s="13"/>
      <c r="D96" s="13"/>
      <c r="E96" s="55">
        <f t="shared" si="7"/>
        <v>0</v>
      </c>
      <c r="F96" s="13"/>
      <c r="G96" s="54">
        <f t="shared" si="4"/>
        <v>1</v>
      </c>
      <c r="H96" s="13"/>
      <c r="I96" s="54">
        <f t="shared" si="5"/>
        <v>0</v>
      </c>
      <c r="J96" s="75">
        <f t="shared" si="6"/>
        <v>0</v>
      </c>
    </row>
    <row r="97" spans="2:10" x14ac:dyDescent="0.35">
      <c r="B97" s="13"/>
      <c r="C97" s="13"/>
      <c r="D97" s="13"/>
      <c r="E97" s="55">
        <f t="shared" si="7"/>
        <v>0</v>
      </c>
      <c r="F97" s="13"/>
      <c r="G97" s="54">
        <f t="shared" si="4"/>
        <v>1</v>
      </c>
      <c r="H97" s="13"/>
      <c r="I97" s="54">
        <f t="shared" si="5"/>
        <v>0</v>
      </c>
      <c r="J97" s="75">
        <f t="shared" si="6"/>
        <v>0</v>
      </c>
    </row>
    <row r="98" spans="2:10" x14ac:dyDescent="0.35">
      <c r="B98" s="13"/>
      <c r="C98" s="13"/>
      <c r="D98" s="13"/>
      <c r="E98" s="55">
        <f t="shared" si="7"/>
        <v>0</v>
      </c>
      <c r="F98" s="13"/>
      <c r="G98" s="54">
        <f t="shared" si="4"/>
        <v>1</v>
      </c>
      <c r="H98" s="13"/>
      <c r="I98" s="54">
        <f t="shared" si="5"/>
        <v>0</v>
      </c>
      <c r="J98" s="75">
        <f t="shared" si="6"/>
        <v>0</v>
      </c>
    </row>
    <row r="99" spans="2:10" x14ac:dyDescent="0.35">
      <c r="B99" s="13"/>
      <c r="C99" s="13"/>
      <c r="D99" s="13"/>
      <c r="E99" s="55">
        <f t="shared" si="7"/>
        <v>0</v>
      </c>
      <c r="F99" s="13"/>
      <c r="G99" s="54">
        <f t="shared" si="4"/>
        <v>1</v>
      </c>
      <c r="H99" s="13"/>
      <c r="I99" s="54">
        <f t="shared" si="5"/>
        <v>0</v>
      </c>
      <c r="J99" s="75">
        <f t="shared" si="6"/>
        <v>0</v>
      </c>
    </row>
    <row r="100" spans="2:10" x14ac:dyDescent="0.35">
      <c r="B100" s="13"/>
      <c r="C100" s="13"/>
      <c r="D100" s="13"/>
      <c r="E100" s="55">
        <f t="shared" si="7"/>
        <v>0</v>
      </c>
      <c r="F100" s="13"/>
      <c r="G100" s="54">
        <f t="shared" si="4"/>
        <v>1</v>
      </c>
      <c r="H100" s="13"/>
      <c r="I100" s="54">
        <f t="shared" si="5"/>
        <v>0</v>
      </c>
      <c r="J100" s="75">
        <f t="shared" si="6"/>
        <v>0</v>
      </c>
    </row>
    <row r="101" spans="2:10" x14ac:dyDescent="0.35">
      <c r="B101" s="13"/>
      <c r="C101" s="13"/>
      <c r="D101" s="13"/>
      <c r="E101" s="55">
        <f t="shared" si="7"/>
        <v>0</v>
      </c>
      <c r="F101" s="13"/>
      <c r="G101" s="54">
        <f t="shared" si="4"/>
        <v>1</v>
      </c>
      <c r="H101" s="13"/>
      <c r="I101" s="54">
        <f t="shared" si="5"/>
        <v>0</v>
      </c>
      <c r="J101" s="75">
        <f t="shared" si="6"/>
        <v>0</v>
      </c>
    </row>
    <row r="102" spans="2:10" x14ac:dyDescent="0.35">
      <c r="B102" s="13"/>
      <c r="C102" s="13"/>
      <c r="D102" s="13"/>
      <c r="E102" s="55">
        <f t="shared" si="7"/>
        <v>0</v>
      </c>
      <c r="F102" s="13"/>
      <c r="G102" s="54">
        <f t="shared" si="4"/>
        <v>1</v>
      </c>
      <c r="H102" s="13"/>
      <c r="I102" s="54">
        <f t="shared" si="5"/>
        <v>0</v>
      </c>
      <c r="J102" s="75">
        <f t="shared" si="6"/>
        <v>0</v>
      </c>
    </row>
    <row r="103" spans="2:10" x14ac:dyDescent="0.35">
      <c r="B103" s="13"/>
      <c r="C103" s="13"/>
      <c r="D103" s="13"/>
      <c r="E103" s="55">
        <f t="shared" si="7"/>
        <v>0</v>
      </c>
      <c r="F103" s="13"/>
      <c r="G103" s="54">
        <f t="shared" si="4"/>
        <v>1</v>
      </c>
      <c r="H103" s="13"/>
      <c r="I103" s="54">
        <f t="shared" si="5"/>
        <v>0</v>
      </c>
      <c r="J103" s="75">
        <f t="shared" si="6"/>
        <v>0</v>
      </c>
    </row>
    <row r="104" spans="2:10" x14ac:dyDescent="0.35">
      <c r="B104" s="13"/>
      <c r="C104" s="13"/>
      <c r="D104" s="13"/>
      <c r="E104" s="55">
        <f t="shared" si="7"/>
        <v>0</v>
      </c>
      <c r="F104" s="13"/>
      <c r="G104" s="54">
        <f t="shared" si="4"/>
        <v>1</v>
      </c>
      <c r="H104" s="13"/>
      <c r="I104" s="54">
        <f t="shared" si="5"/>
        <v>0</v>
      </c>
      <c r="J104" s="75">
        <f t="shared" si="6"/>
        <v>0</v>
      </c>
    </row>
    <row r="105" spans="2:10" x14ac:dyDescent="0.35">
      <c r="B105" s="13"/>
      <c r="C105" s="13"/>
      <c r="D105" s="13"/>
      <c r="E105" s="55">
        <f t="shared" si="7"/>
        <v>0</v>
      </c>
      <c r="F105" s="13"/>
      <c r="G105" s="54">
        <f t="shared" si="4"/>
        <v>1</v>
      </c>
      <c r="H105" s="13"/>
      <c r="I105" s="54">
        <f t="shared" si="5"/>
        <v>0</v>
      </c>
      <c r="J105" s="75">
        <f t="shared" si="6"/>
        <v>0</v>
      </c>
    </row>
    <row r="106" spans="2:10" x14ac:dyDescent="0.35">
      <c r="B106" s="13"/>
      <c r="C106" s="13"/>
      <c r="D106" s="13"/>
      <c r="E106" s="55">
        <f t="shared" si="7"/>
        <v>0</v>
      </c>
      <c r="F106" s="13"/>
      <c r="G106" s="54">
        <f t="shared" si="4"/>
        <v>1</v>
      </c>
      <c r="H106" s="13"/>
      <c r="I106" s="54">
        <f t="shared" si="5"/>
        <v>0</v>
      </c>
      <c r="J106" s="75">
        <f t="shared" si="6"/>
        <v>0</v>
      </c>
    </row>
    <row r="107" spans="2:10" x14ac:dyDescent="0.35">
      <c r="B107" s="13"/>
      <c r="C107" s="13"/>
      <c r="D107" s="13"/>
      <c r="E107" s="55">
        <f t="shared" si="7"/>
        <v>0</v>
      </c>
      <c r="F107" s="13"/>
      <c r="G107" s="54">
        <f t="shared" si="4"/>
        <v>1</v>
      </c>
      <c r="H107" s="13"/>
      <c r="I107" s="54">
        <f t="shared" si="5"/>
        <v>0</v>
      </c>
      <c r="J107" s="75">
        <f t="shared" si="6"/>
        <v>0</v>
      </c>
    </row>
    <row r="108" spans="2:10" x14ac:dyDescent="0.35">
      <c r="B108" s="13"/>
      <c r="C108" s="13"/>
      <c r="D108" s="13"/>
      <c r="E108" s="55">
        <f t="shared" si="7"/>
        <v>0</v>
      </c>
      <c r="F108" s="13"/>
      <c r="G108" s="54">
        <f t="shared" si="4"/>
        <v>1</v>
      </c>
      <c r="H108" s="13"/>
      <c r="I108" s="54">
        <f t="shared" si="5"/>
        <v>0</v>
      </c>
      <c r="J108" s="75">
        <f t="shared" si="6"/>
        <v>0</v>
      </c>
    </row>
    <row r="109" spans="2:10" x14ac:dyDescent="0.35">
      <c r="B109" s="13"/>
      <c r="C109" s="13"/>
      <c r="D109" s="13"/>
      <c r="E109" s="55">
        <f t="shared" si="7"/>
        <v>0</v>
      </c>
      <c r="F109" s="13"/>
      <c r="G109" s="54">
        <f t="shared" si="4"/>
        <v>1</v>
      </c>
      <c r="H109" s="13"/>
      <c r="I109" s="54">
        <f t="shared" si="5"/>
        <v>0</v>
      </c>
      <c r="J109" s="75">
        <f t="shared" si="6"/>
        <v>0</v>
      </c>
    </row>
    <row r="110" spans="2:10" x14ac:dyDescent="0.35">
      <c r="B110" s="13"/>
      <c r="C110" s="13"/>
      <c r="D110" s="13"/>
      <c r="E110" s="55">
        <f t="shared" si="7"/>
        <v>0</v>
      </c>
      <c r="F110" s="13"/>
      <c r="G110" s="54">
        <f t="shared" si="4"/>
        <v>1</v>
      </c>
      <c r="H110" s="13"/>
      <c r="I110" s="54">
        <f t="shared" si="5"/>
        <v>0</v>
      </c>
      <c r="J110" s="75">
        <f t="shared" si="6"/>
        <v>0</v>
      </c>
    </row>
    <row r="111" spans="2:10" x14ac:dyDescent="0.35">
      <c r="B111" s="13"/>
      <c r="C111" s="13"/>
      <c r="D111" s="13"/>
      <c r="E111" s="55">
        <f t="shared" si="7"/>
        <v>0</v>
      </c>
      <c r="F111" s="13"/>
      <c r="G111" s="54">
        <f t="shared" si="4"/>
        <v>1</v>
      </c>
      <c r="H111" s="13"/>
      <c r="I111" s="54">
        <f t="shared" si="5"/>
        <v>0</v>
      </c>
      <c r="J111" s="75">
        <f t="shared" si="6"/>
        <v>0</v>
      </c>
    </row>
    <row r="112" spans="2:10" x14ac:dyDescent="0.35">
      <c r="B112" s="13"/>
      <c r="C112" s="13"/>
      <c r="D112" s="13"/>
      <c r="E112" s="55">
        <f t="shared" si="7"/>
        <v>0</v>
      </c>
      <c r="F112" s="13"/>
      <c r="G112" s="54">
        <f t="shared" si="4"/>
        <v>1</v>
      </c>
      <c r="H112" s="13"/>
      <c r="I112" s="54">
        <f t="shared" si="5"/>
        <v>0</v>
      </c>
      <c r="J112" s="75">
        <f t="shared" si="6"/>
        <v>0</v>
      </c>
    </row>
    <row r="113" spans="2:10" x14ac:dyDescent="0.35">
      <c r="B113" s="13"/>
      <c r="C113" s="13"/>
      <c r="D113" s="13"/>
      <c r="E113" s="55">
        <f t="shared" si="7"/>
        <v>0</v>
      </c>
      <c r="F113" s="13"/>
      <c r="G113" s="54">
        <f t="shared" si="4"/>
        <v>1</v>
      </c>
      <c r="H113" s="13"/>
      <c r="I113" s="54">
        <f t="shared" si="5"/>
        <v>0</v>
      </c>
      <c r="J113" s="75">
        <f t="shared" si="6"/>
        <v>0</v>
      </c>
    </row>
    <row r="114" spans="2:10" x14ac:dyDescent="0.35">
      <c r="B114" s="13"/>
      <c r="C114" s="13"/>
      <c r="D114" s="13"/>
      <c r="E114" s="55">
        <f t="shared" si="7"/>
        <v>0</v>
      </c>
      <c r="F114" s="13"/>
      <c r="G114" s="54">
        <f t="shared" si="4"/>
        <v>1</v>
      </c>
      <c r="H114" s="13"/>
      <c r="I114" s="54">
        <f t="shared" si="5"/>
        <v>0</v>
      </c>
      <c r="J114" s="75">
        <f t="shared" si="6"/>
        <v>0</v>
      </c>
    </row>
    <row r="115" spans="2:10" x14ac:dyDescent="0.35">
      <c r="B115" s="13"/>
      <c r="C115" s="13"/>
      <c r="D115" s="13"/>
      <c r="E115" s="55">
        <f t="shared" si="7"/>
        <v>0</v>
      </c>
      <c r="F115" s="13"/>
      <c r="G115" s="54">
        <f t="shared" si="4"/>
        <v>1</v>
      </c>
      <c r="H115" s="13"/>
      <c r="I115" s="54">
        <f t="shared" si="5"/>
        <v>0</v>
      </c>
      <c r="J115" s="75">
        <f t="shared" si="6"/>
        <v>0</v>
      </c>
    </row>
    <row r="116" spans="2:10" x14ac:dyDescent="0.35">
      <c r="B116" s="13"/>
      <c r="C116" s="13"/>
      <c r="D116" s="13"/>
      <c r="E116" s="55">
        <f t="shared" si="7"/>
        <v>0</v>
      </c>
      <c r="F116" s="13"/>
      <c r="G116" s="54">
        <f t="shared" si="4"/>
        <v>1</v>
      </c>
      <c r="H116" s="13"/>
      <c r="I116" s="54">
        <f t="shared" si="5"/>
        <v>0</v>
      </c>
      <c r="J116" s="75">
        <f t="shared" si="6"/>
        <v>0</v>
      </c>
    </row>
    <row r="117" spans="2:10" x14ac:dyDescent="0.35">
      <c r="B117" s="13"/>
      <c r="C117" s="13"/>
      <c r="D117" s="13"/>
      <c r="E117" s="55">
        <f t="shared" si="7"/>
        <v>0</v>
      </c>
      <c r="F117" s="13"/>
      <c r="G117" s="54">
        <f t="shared" si="4"/>
        <v>1</v>
      </c>
      <c r="H117" s="13"/>
      <c r="I117" s="54">
        <f t="shared" si="5"/>
        <v>0</v>
      </c>
      <c r="J117" s="75">
        <f t="shared" si="6"/>
        <v>0</v>
      </c>
    </row>
    <row r="118" spans="2:10" x14ac:dyDescent="0.35">
      <c r="B118" s="13"/>
      <c r="C118" s="13"/>
      <c r="D118" s="13"/>
      <c r="E118" s="55">
        <f t="shared" si="7"/>
        <v>0</v>
      </c>
      <c r="F118" s="13"/>
      <c r="G118" s="54">
        <f t="shared" si="4"/>
        <v>1</v>
      </c>
      <c r="H118" s="13"/>
      <c r="I118" s="54">
        <f t="shared" si="5"/>
        <v>0</v>
      </c>
      <c r="J118" s="75">
        <f t="shared" si="6"/>
        <v>0</v>
      </c>
    </row>
    <row r="119" spans="2:10" x14ac:dyDescent="0.35">
      <c r="B119" s="13"/>
      <c r="C119" s="13"/>
      <c r="D119" s="13"/>
      <c r="E119" s="55">
        <f t="shared" si="7"/>
        <v>0</v>
      </c>
      <c r="F119" s="13"/>
      <c r="G119" s="54">
        <f t="shared" si="4"/>
        <v>1</v>
      </c>
      <c r="H119" s="13"/>
      <c r="I119" s="54">
        <f t="shared" si="5"/>
        <v>0</v>
      </c>
      <c r="J119" s="75">
        <f t="shared" si="6"/>
        <v>0</v>
      </c>
    </row>
    <row r="120" spans="2:10" x14ac:dyDescent="0.35">
      <c r="B120" s="13"/>
      <c r="C120" s="13"/>
      <c r="D120" s="13"/>
      <c r="E120" s="55">
        <f t="shared" si="7"/>
        <v>0</v>
      </c>
      <c r="F120" s="13"/>
      <c r="G120" s="54">
        <f t="shared" si="4"/>
        <v>1</v>
      </c>
      <c r="H120" s="13"/>
      <c r="I120" s="54">
        <f t="shared" si="5"/>
        <v>0</v>
      </c>
      <c r="J120" s="75">
        <f t="shared" si="6"/>
        <v>0</v>
      </c>
    </row>
    <row r="121" spans="2:10" x14ac:dyDescent="0.35">
      <c r="B121" s="13"/>
      <c r="C121" s="13"/>
      <c r="D121" s="13"/>
      <c r="E121" s="55">
        <f t="shared" si="7"/>
        <v>0</v>
      </c>
      <c r="F121" s="13"/>
      <c r="G121" s="54">
        <f t="shared" si="4"/>
        <v>1</v>
      </c>
      <c r="H121" s="13"/>
      <c r="I121" s="54">
        <f t="shared" si="5"/>
        <v>0</v>
      </c>
      <c r="J121" s="75">
        <f t="shared" si="6"/>
        <v>0</v>
      </c>
    </row>
  </sheetData>
  <sheetProtection algorithmName="SHA-512" hashValue="MK3GoFt/Z1SDkUdxSg/2bYHuGj8vttlKgv6Ny+zVEu0CdmoDLvkfceENYUPorsyaT1FgvtZT1/R9S8D50TqsrA==" saltValue="OL/b5rFdCekkYow7EhjIIw==" spinCount="100000" sheet="1" objects="1" scenarios="1"/>
  <mergeCells count="1">
    <mergeCell ref="A1:B1"/>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Hoja1!$L$2:$L$5</xm:f>
          </x14:formula1>
          <xm:sqref>C7:C121</xm:sqref>
        </x14:dataValidation>
        <x14:dataValidation type="list" allowBlank="1" showInputMessage="1" showErrorMessage="1">
          <x14:formula1>
            <xm:f>Hoja1!$B$2:$B$69</xm:f>
          </x14:formula1>
          <xm:sqref>D7:D121</xm:sqref>
        </x14:dataValidation>
        <x14:dataValidation type="list" allowBlank="1" showInputMessage="1" showErrorMessage="1">
          <x14:formula1>
            <xm:f>Hoja1!$A$2:$A$3</xm:f>
          </x14:formula1>
          <xm:sqref>F7:F121</xm:sqref>
        </x14:dataValidation>
        <x14:dataValidation type="list" allowBlank="1" showInputMessage="1" showErrorMessage="1">
          <x14:formula1>
            <xm:f>Hoja1!$D$2:$D$6</xm:f>
          </x14:formula1>
          <xm:sqref>H7:H121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Z287"/>
  <sheetViews>
    <sheetView topLeftCell="B1" workbookViewId="0">
      <selection activeCell="I1" sqref="I1:U1048576"/>
    </sheetView>
  </sheetViews>
  <sheetFormatPr baseColWidth="10" defaultColWidth="11.54296875" defaultRowHeight="14.5" x14ac:dyDescent="0.35"/>
  <cols>
    <col min="1" max="1" width="17.08984375" customWidth="1"/>
    <col min="2" max="2" width="70.90625" bestFit="1" customWidth="1"/>
    <col min="3" max="3" width="31.08984375" customWidth="1"/>
    <col min="4" max="4" width="15" customWidth="1"/>
    <col min="5" max="5" width="15.36328125" customWidth="1"/>
    <col min="6" max="7" width="0" hidden="1" customWidth="1"/>
    <col min="8" max="8" width="12.453125" customWidth="1"/>
    <col min="9" max="12" width="0" hidden="1" customWidth="1"/>
    <col min="13" max="13" width="34.36328125" hidden="1" customWidth="1"/>
    <col min="14" max="14" width="10.81640625" hidden="1" customWidth="1"/>
    <col min="15" max="15" width="7.6328125" hidden="1" customWidth="1"/>
    <col min="16" max="16" width="8.54296875" hidden="1" customWidth="1"/>
    <col min="17" max="17" width="16.1796875" hidden="1" customWidth="1"/>
    <col min="18" max="18" width="0" hidden="1" customWidth="1"/>
    <col min="19" max="19" width="20.6328125" hidden="1" customWidth="1"/>
    <col min="20" max="21" width="0" hidden="1" customWidth="1"/>
    <col min="25" max="25" width="24.36328125" customWidth="1"/>
    <col min="26" max="26" width="11.54296875" customWidth="1"/>
  </cols>
  <sheetData>
    <row r="1" spans="1:26" ht="18.5" x14ac:dyDescent="0.45">
      <c r="A1" s="157" t="s">
        <v>155</v>
      </c>
      <c r="B1" s="148"/>
      <c r="C1" s="89"/>
      <c r="D1" s="89"/>
      <c r="E1" s="89"/>
      <c r="F1" s="89"/>
      <c r="G1" s="89"/>
      <c r="H1" s="89"/>
    </row>
    <row r="2" spans="1:26" x14ac:dyDescent="0.35">
      <c r="B2" s="90" t="s">
        <v>386</v>
      </c>
      <c r="C2" s="26"/>
      <c r="D2" s="26"/>
      <c r="E2" s="26"/>
      <c r="F2" s="26"/>
      <c r="G2" s="26"/>
      <c r="H2" s="26"/>
    </row>
    <row r="3" spans="1:26" x14ac:dyDescent="0.35">
      <c r="B3" s="90" t="s">
        <v>387</v>
      </c>
      <c r="C3" s="26"/>
      <c r="D3" s="26"/>
      <c r="E3" s="26"/>
      <c r="F3" s="26"/>
      <c r="G3" s="26"/>
      <c r="H3" s="26"/>
    </row>
    <row r="4" spans="1:26" x14ac:dyDescent="0.35">
      <c r="B4" s="90" t="s">
        <v>392</v>
      </c>
      <c r="C4" s="26"/>
      <c r="D4" s="26"/>
      <c r="E4" s="26"/>
      <c r="F4" s="26"/>
      <c r="G4" s="26"/>
      <c r="H4" s="26"/>
    </row>
    <row r="5" spans="1:26" x14ac:dyDescent="0.35">
      <c r="B5" s="90" t="s">
        <v>388</v>
      </c>
      <c r="C5" s="26"/>
      <c r="D5" s="26"/>
      <c r="E5" s="26"/>
      <c r="F5" s="26"/>
      <c r="G5" s="26"/>
      <c r="H5" s="26"/>
    </row>
    <row r="6" spans="1:26" x14ac:dyDescent="0.35">
      <c r="B6" s="90" t="s">
        <v>391</v>
      </c>
      <c r="C6" s="26"/>
      <c r="D6" s="26"/>
      <c r="E6" s="26"/>
      <c r="F6" s="26"/>
      <c r="G6" s="26"/>
      <c r="H6" s="26"/>
    </row>
    <row r="7" spans="1:26" x14ac:dyDescent="0.35">
      <c r="B7" s="90" t="s">
        <v>390</v>
      </c>
      <c r="C7" s="26"/>
      <c r="D7" s="26"/>
      <c r="E7" s="26"/>
      <c r="F7" s="26"/>
      <c r="G7" s="26"/>
      <c r="H7" s="26"/>
    </row>
    <row r="8" spans="1:26" x14ac:dyDescent="0.35">
      <c r="B8" s="90" t="s">
        <v>389</v>
      </c>
      <c r="C8" s="26"/>
      <c r="D8" s="26"/>
      <c r="E8" s="26"/>
      <c r="F8" s="26"/>
      <c r="G8" s="26"/>
      <c r="H8" s="26"/>
    </row>
    <row r="9" spans="1:26" ht="21.5" thickBot="1" x14ac:dyDescent="0.55000000000000004">
      <c r="A9" s="130"/>
      <c r="B9" s="22"/>
      <c r="I9" s="110"/>
      <c r="J9" s="109"/>
      <c r="K9" s="109"/>
      <c r="S9" s="9" t="s">
        <v>110</v>
      </c>
      <c r="T9" s="9" t="s">
        <v>3</v>
      </c>
    </row>
    <row r="10" spans="1:26" ht="62.5" customHeight="1" thickBot="1" x14ac:dyDescent="0.65">
      <c r="A10" s="130" t="s">
        <v>351</v>
      </c>
      <c r="B10" s="93" t="s">
        <v>77</v>
      </c>
      <c r="C10" s="141" t="s">
        <v>413</v>
      </c>
      <c r="D10" s="41" t="s">
        <v>234</v>
      </c>
      <c r="E10" s="41" t="s">
        <v>175</v>
      </c>
      <c r="F10" s="3" t="s">
        <v>232</v>
      </c>
      <c r="G10" s="3" t="s">
        <v>233</v>
      </c>
      <c r="H10" s="78" t="s">
        <v>417</v>
      </c>
      <c r="I10" s="140" t="s">
        <v>406</v>
      </c>
      <c r="J10" s="17" t="s">
        <v>78</v>
      </c>
      <c r="K10" s="21" t="s">
        <v>79</v>
      </c>
      <c r="M10" s="81" t="s">
        <v>243</v>
      </c>
      <c r="Q10" s="56" cm="1">
        <f t="array" ref="Q10">SUMPRODUCT((K$11:K$200)*(C$11:C$200="IP proyecto I+D público competitivo"))+SUMPRODUCT((K$11:K$200)*(C$11:C$200="Miembro proyecto I+D público competitivo"))</f>
        <v>0</v>
      </c>
      <c r="S10" s="44">
        <v>0.25</v>
      </c>
      <c r="T10" t="s">
        <v>235</v>
      </c>
    </row>
    <row r="11" spans="1:26" ht="26.5" thickBot="1" x14ac:dyDescent="0.65">
      <c r="A11" s="107" t="s">
        <v>352</v>
      </c>
      <c r="B11" s="128"/>
      <c r="C11" s="13"/>
      <c r="D11" s="34"/>
      <c r="E11" s="34"/>
      <c r="F11" s="58">
        <f>_xlfn.DAYS(E11,D11)/365</f>
        <v>0</v>
      </c>
      <c r="G11" s="58">
        <f>_xlfn.DAYS(E11,D11)/30</f>
        <v>0</v>
      </c>
      <c r="H11" s="96"/>
      <c r="I11" s="13"/>
      <c r="J11" s="54">
        <f>IF(I11="ÁREA",1,IF(I11="AFÍN",0.8,IF(I11="CAMPO DE LA BIOLOGÍA",0.5,IF(I11="CIENCIAS BÁSICAS Y DE LA SALUD",0.3,IF(I11="OTROS",0.2,)))))</f>
        <v>0</v>
      </c>
      <c r="K11" s="60">
        <f>IF(C11="IP proyecto I+D público competitivo",S$10*F11*J11,IF(C11="Miembro proyecto I+D público competitivo",S$11*F11*J11,IF(C11="IP o miembro proyectos artículo 60 LOSU 83LOU u otros",S$12*F11*J11,IF(AND(C11="Aportación congreso nacional",H11="Sí"),S$13*2*J11,IF(AND(C11="Aportación congreso nacional",H11="No"),S$13*J11,IF(AND(C11="Aportación congreso internacional",H11="Sí"),S$14*2*J11,IF(AND(C11="Aportación congreso internacional",H11="No"),S$14*J11,IF(C11="Licencia de propiedad industrial o intelectual",S$15*J11,IF(C11="Premio de investigación y transferencia",S$16*J11,IF(C11="Estancia oficial",S$17*G11*J11,0))))))))))</f>
        <v>0</v>
      </c>
      <c r="Q11" s="91"/>
      <c r="S11" s="44">
        <v>0.1</v>
      </c>
      <c r="T11" t="s">
        <v>236</v>
      </c>
      <c r="Y11" s="1"/>
      <c r="Z11" s="1"/>
    </row>
    <row r="12" spans="1:26" ht="20.5" customHeight="1" thickBot="1" x14ac:dyDescent="0.65">
      <c r="A12" s="107" t="s">
        <v>352</v>
      </c>
      <c r="B12" s="128"/>
      <c r="C12" s="13"/>
      <c r="D12" s="34"/>
      <c r="E12" s="34"/>
      <c r="F12" s="58">
        <f t="shared" ref="F12:F200" si="0">_xlfn.DAYS(E12,D12)/365</f>
        <v>0</v>
      </c>
      <c r="G12" s="58">
        <f t="shared" ref="G12:G200" si="1">_xlfn.DAYS(E12,D12)/30</f>
        <v>0</v>
      </c>
      <c r="H12" s="96"/>
      <c r="I12" s="13"/>
      <c r="J12" s="54">
        <f t="shared" ref="J12:J75" si="2">IF(I12="ÁREA",1,IF(I12="AFÍN",0.8,IF(I12="CAMPO DE LA BIOLOGÍA",0.5,IF(I12="CIENCIAS BÁSICAS Y DE LA SALUD",0.3,IF(I12="OTROS",0.2,)))))</f>
        <v>0</v>
      </c>
      <c r="K12" s="60">
        <f t="shared" ref="K12:K75" si="3">IF(C12="IP proyecto I+D público competitivo",S$10*F12*J12,IF(C12="Miembro proyecto I+D público competitivo",S$11*F12*J12,IF(C12="IP o miembro proyectos artículo 60 LOSU 83LOU u otros",S$12*F12*J12,IF(AND(C12="Aportación congreso nacional",H12="Sí"),S$13*2*J12,IF(AND(C12="Aportación congreso nacional",H12="No"),S$13*J12,IF(AND(C12="Aportación congreso internacional",H12="Sí"),S$14*2*J12,IF(AND(C12="Aportación congreso internacional",H12="No"),S$14*J12,IF(C12="Licencia de propiedad industrial o intelectual",S$15*J12,IF(C12="Premio de investigación y transferencia",S$16*J12,IF(C12="Estancia oficial",S$17*G12*J12,0))))))))))</f>
        <v>0</v>
      </c>
      <c r="M12" s="81" t="s">
        <v>244</v>
      </c>
      <c r="Q12" s="56" cm="1">
        <f t="array" ref="Q12">SUMPRODUCT((K$11:K$200)*(C$11:C$200="IP o miembro proyectos artículo 60 LOSU 83LOU u otros"))</f>
        <v>0</v>
      </c>
      <c r="S12" s="44">
        <v>0.1</v>
      </c>
      <c r="T12" t="s">
        <v>237</v>
      </c>
      <c r="Z12" s="13"/>
    </row>
    <row r="13" spans="1:26" ht="32" thickBot="1" x14ac:dyDescent="0.65">
      <c r="A13" s="107" t="s">
        <v>352</v>
      </c>
      <c r="B13" s="128"/>
      <c r="C13" s="13"/>
      <c r="D13" s="34"/>
      <c r="E13" s="34"/>
      <c r="F13" s="58">
        <f t="shared" si="0"/>
        <v>0</v>
      </c>
      <c r="G13" s="58">
        <f t="shared" si="1"/>
        <v>0</v>
      </c>
      <c r="H13" s="96"/>
      <c r="I13" s="13"/>
      <c r="J13" s="54">
        <f t="shared" si="2"/>
        <v>0</v>
      </c>
      <c r="K13" s="60">
        <f t="shared" si="3"/>
        <v>0</v>
      </c>
      <c r="M13" s="81" t="s">
        <v>245</v>
      </c>
      <c r="Q13" s="56" cm="1">
        <f t="array" ref="Q13">SUMPRODUCT((K$11:K$200)*(C$11:C$200="Aportación congreso nacional"))+SUMPRODUCT((K$11:K$200)*(C$11:C$200="Aportación congreso internacional"))</f>
        <v>0</v>
      </c>
      <c r="S13" s="44">
        <v>0.02</v>
      </c>
      <c r="T13" t="s">
        <v>238</v>
      </c>
      <c r="Z13" s="13"/>
    </row>
    <row r="14" spans="1:26" ht="26.5" thickBot="1" x14ac:dyDescent="0.65">
      <c r="A14" s="107" t="s">
        <v>352</v>
      </c>
      <c r="B14" s="128"/>
      <c r="C14" s="13"/>
      <c r="D14" s="34"/>
      <c r="E14" s="34"/>
      <c r="F14" s="58">
        <f t="shared" si="0"/>
        <v>0</v>
      </c>
      <c r="G14" s="58">
        <f t="shared" si="1"/>
        <v>0</v>
      </c>
      <c r="H14" s="96"/>
      <c r="I14" s="13"/>
      <c r="J14" s="54">
        <f t="shared" si="2"/>
        <v>0</v>
      </c>
      <c r="K14" s="60">
        <f t="shared" si="3"/>
        <v>0</v>
      </c>
      <c r="Q14" s="91"/>
      <c r="S14" s="44">
        <v>0.04</v>
      </c>
      <c r="T14" t="s">
        <v>239</v>
      </c>
      <c r="Z14" s="13"/>
    </row>
    <row r="15" spans="1:26" ht="32" thickBot="1" x14ac:dyDescent="0.65">
      <c r="A15" s="107" t="s">
        <v>352</v>
      </c>
      <c r="B15" s="128"/>
      <c r="C15" s="13"/>
      <c r="D15" s="34"/>
      <c r="E15" s="34"/>
      <c r="F15" s="58">
        <f t="shared" si="0"/>
        <v>0</v>
      </c>
      <c r="G15" s="58">
        <f t="shared" si="1"/>
        <v>0</v>
      </c>
      <c r="H15" s="96"/>
      <c r="I15" s="13"/>
      <c r="J15" s="54">
        <f t="shared" si="2"/>
        <v>0</v>
      </c>
      <c r="K15" s="60">
        <f t="shared" si="3"/>
        <v>0</v>
      </c>
      <c r="M15" s="81" t="s">
        <v>246</v>
      </c>
      <c r="Q15" s="56" cm="1">
        <f t="array" ref="Q15">SUMPRODUCT((K$11:K$200)*(C$11:C$200="Licencia de propiedad industrial o intelectual"))</f>
        <v>0</v>
      </c>
      <c r="S15" s="44">
        <v>1</v>
      </c>
      <c r="T15" t="s">
        <v>240</v>
      </c>
      <c r="Z15" s="13"/>
    </row>
    <row r="16" spans="1:26" ht="46.5" thickBot="1" x14ac:dyDescent="0.65">
      <c r="A16" s="107" t="s">
        <v>352</v>
      </c>
      <c r="B16" s="128"/>
      <c r="C16" s="13"/>
      <c r="D16" s="34"/>
      <c r="E16" s="34"/>
      <c r="F16" s="58">
        <f t="shared" si="0"/>
        <v>0</v>
      </c>
      <c r="G16" s="58">
        <f t="shared" si="1"/>
        <v>0</v>
      </c>
      <c r="H16" s="96"/>
      <c r="I16" s="13"/>
      <c r="J16" s="54">
        <f t="shared" si="2"/>
        <v>0</v>
      </c>
      <c r="K16" s="60">
        <f t="shared" si="3"/>
        <v>0</v>
      </c>
      <c r="M16" s="81" t="s">
        <v>247</v>
      </c>
      <c r="Q16" s="56" cm="1">
        <f t="array" ref="Q16">SUMPRODUCT((K$11:K$200)*(C$11:C$200="Premio de investigación y transferencia"))</f>
        <v>0</v>
      </c>
      <c r="S16" s="44">
        <v>0.25</v>
      </c>
      <c r="T16" t="s">
        <v>241</v>
      </c>
      <c r="Z16" s="13"/>
    </row>
    <row r="17" spans="1:20" ht="46.5" thickBot="1" x14ac:dyDescent="0.65">
      <c r="A17" s="107" t="s">
        <v>352</v>
      </c>
      <c r="B17" s="128"/>
      <c r="C17" s="13"/>
      <c r="D17" s="34"/>
      <c r="E17" s="34"/>
      <c r="F17" s="58">
        <f t="shared" si="0"/>
        <v>0</v>
      </c>
      <c r="G17" s="58">
        <f t="shared" si="1"/>
        <v>0</v>
      </c>
      <c r="H17" s="96"/>
      <c r="I17" s="13"/>
      <c r="J17" s="54">
        <f t="shared" si="2"/>
        <v>0</v>
      </c>
      <c r="K17" s="60">
        <f t="shared" si="3"/>
        <v>0</v>
      </c>
      <c r="M17" s="81" t="s">
        <v>248</v>
      </c>
      <c r="Q17" s="56" cm="1">
        <f t="array" ref="Q17">SUMPRODUCT((K$11:K$200)*(C$11:C$200="Estancia oficial"))</f>
        <v>0</v>
      </c>
      <c r="S17" s="44">
        <v>0.2</v>
      </c>
      <c r="T17" t="s">
        <v>242</v>
      </c>
    </row>
    <row r="18" spans="1:20" x14ac:dyDescent="0.35">
      <c r="A18" s="107" t="s">
        <v>352</v>
      </c>
      <c r="B18" s="128"/>
      <c r="C18" s="13"/>
      <c r="D18" s="34"/>
      <c r="E18" s="34"/>
      <c r="F18" s="58">
        <f t="shared" si="0"/>
        <v>0</v>
      </c>
      <c r="G18" s="58">
        <f t="shared" si="1"/>
        <v>0</v>
      </c>
      <c r="H18" s="96"/>
      <c r="I18" s="13"/>
      <c r="J18" s="54">
        <f t="shared" si="2"/>
        <v>0</v>
      </c>
      <c r="K18" s="60">
        <f t="shared" si="3"/>
        <v>0</v>
      </c>
    </row>
    <row r="19" spans="1:20" x14ac:dyDescent="0.35">
      <c r="A19" s="107" t="s">
        <v>352</v>
      </c>
      <c r="B19" s="128"/>
      <c r="C19" s="13"/>
      <c r="D19" s="34"/>
      <c r="E19" s="34"/>
      <c r="F19" s="58">
        <f t="shared" si="0"/>
        <v>0</v>
      </c>
      <c r="G19" s="58">
        <f t="shared" si="1"/>
        <v>0</v>
      </c>
      <c r="H19" s="96"/>
      <c r="I19" s="13"/>
      <c r="J19" s="54">
        <f t="shared" si="2"/>
        <v>0</v>
      </c>
      <c r="K19" s="60">
        <f t="shared" si="3"/>
        <v>0</v>
      </c>
    </row>
    <row r="20" spans="1:20" x14ac:dyDescent="0.35">
      <c r="A20" s="107" t="s">
        <v>352</v>
      </c>
      <c r="B20" s="128"/>
      <c r="C20" s="13"/>
      <c r="D20" s="34"/>
      <c r="E20" s="34"/>
      <c r="F20" s="58">
        <f t="shared" si="0"/>
        <v>0</v>
      </c>
      <c r="G20" s="58">
        <f t="shared" si="1"/>
        <v>0</v>
      </c>
      <c r="H20" s="96"/>
      <c r="I20" s="13"/>
      <c r="J20" s="54">
        <f t="shared" si="2"/>
        <v>0</v>
      </c>
      <c r="K20" s="60">
        <f t="shared" si="3"/>
        <v>0</v>
      </c>
    </row>
    <row r="21" spans="1:20" x14ac:dyDescent="0.35">
      <c r="A21" s="107" t="s">
        <v>352</v>
      </c>
      <c r="B21" s="128"/>
      <c r="C21" s="13"/>
      <c r="D21" s="34"/>
      <c r="E21" s="34"/>
      <c r="F21" s="58">
        <f t="shared" si="0"/>
        <v>0</v>
      </c>
      <c r="G21" s="58">
        <f t="shared" si="1"/>
        <v>0</v>
      </c>
      <c r="H21" s="96"/>
      <c r="I21" s="13"/>
      <c r="J21" s="54">
        <f t="shared" si="2"/>
        <v>0</v>
      </c>
      <c r="K21" s="60">
        <f t="shared" si="3"/>
        <v>0</v>
      </c>
    </row>
    <row r="22" spans="1:20" x14ac:dyDescent="0.35">
      <c r="A22" s="107" t="s">
        <v>352</v>
      </c>
      <c r="B22" s="128"/>
      <c r="C22" s="13"/>
      <c r="D22" s="34"/>
      <c r="E22" s="34"/>
      <c r="F22" s="58">
        <f t="shared" si="0"/>
        <v>0</v>
      </c>
      <c r="G22" s="58">
        <f t="shared" si="1"/>
        <v>0</v>
      </c>
      <c r="H22" s="96"/>
      <c r="I22" s="13"/>
      <c r="J22" s="54">
        <f t="shared" si="2"/>
        <v>0</v>
      </c>
      <c r="K22" s="60">
        <f t="shared" si="3"/>
        <v>0</v>
      </c>
    </row>
    <row r="23" spans="1:20" x14ac:dyDescent="0.35">
      <c r="A23" s="107" t="s">
        <v>352</v>
      </c>
      <c r="B23" s="128"/>
      <c r="C23" s="13"/>
      <c r="D23" s="34"/>
      <c r="E23" s="34"/>
      <c r="F23" s="58">
        <f t="shared" si="0"/>
        <v>0</v>
      </c>
      <c r="G23" s="58">
        <f t="shared" si="1"/>
        <v>0</v>
      </c>
      <c r="H23" s="96"/>
      <c r="I23" s="13"/>
      <c r="J23" s="54">
        <f t="shared" si="2"/>
        <v>0</v>
      </c>
      <c r="K23" s="60">
        <f t="shared" si="3"/>
        <v>0</v>
      </c>
    </row>
    <row r="24" spans="1:20" x14ac:dyDescent="0.35">
      <c r="A24" s="107" t="s">
        <v>352</v>
      </c>
      <c r="B24" s="128"/>
      <c r="C24" s="13"/>
      <c r="D24" s="34"/>
      <c r="E24" s="34"/>
      <c r="F24" s="58">
        <f t="shared" si="0"/>
        <v>0</v>
      </c>
      <c r="G24" s="58">
        <f t="shared" si="1"/>
        <v>0</v>
      </c>
      <c r="H24" s="96"/>
      <c r="I24" s="13"/>
      <c r="J24" s="54">
        <f t="shared" si="2"/>
        <v>0</v>
      </c>
      <c r="K24" s="60">
        <f t="shared" si="3"/>
        <v>0</v>
      </c>
    </row>
    <row r="25" spans="1:20" x14ac:dyDescent="0.35">
      <c r="A25" s="107" t="s">
        <v>352</v>
      </c>
      <c r="B25" s="128"/>
      <c r="C25" s="13"/>
      <c r="D25" s="34"/>
      <c r="E25" s="34"/>
      <c r="F25" s="58">
        <f t="shared" si="0"/>
        <v>0</v>
      </c>
      <c r="G25" s="58">
        <f t="shared" si="1"/>
        <v>0</v>
      </c>
      <c r="H25" s="96"/>
      <c r="I25" s="13"/>
      <c r="J25" s="54">
        <f t="shared" si="2"/>
        <v>0</v>
      </c>
      <c r="K25" s="60">
        <f t="shared" si="3"/>
        <v>0</v>
      </c>
    </row>
    <row r="26" spans="1:20" x14ac:dyDescent="0.35">
      <c r="A26" s="107" t="s">
        <v>352</v>
      </c>
      <c r="B26" s="128"/>
      <c r="C26" s="13"/>
      <c r="D26" s="34"/>
      <c r="E26" s="34"/>
      <c r="F26" s="58">
        <f t="shared" si="0"/>
        <v>0</v>
      </c>
      <c r="G26" s="58">
        <f t="shared" si="1"/>
        <v>0</v>
      </c>
      <c r="H26" s="96"/>
      <c r="I26" s="13"/>
      <c r="J26" s="54">
        <f t="shared" si="2"/>
        <v>0</v>
      </c>
      <c r="K26" s="60">
        <f t="shared" si="3"/>
        <v>0</v>
      </c>
    </row>
    <row r="27" spans="1:20" x14ac:dyDescent="0.35">
      <c r="A27" s="107" t="s">
        <v>352</v>
      </c>
      <c r="B27" s="128"/>
      <c r="C27" s="13"/>
      <c r="D27" s="34"/>
      <c r="E27" s="34"/>
      <c r="F27" s="58">
        <f t="shared" si="0"/>
        <v>0</v>
      </c>
      <c r="G27" s="58">
        <f t="shared" si="1"/>
        <v>0</v>
      </c>
      <c r="H27" s="96"/>
      <c r="I27" s="13"/>
      <c r="J27" s="54">
        <f t="shared" si="2"/>
        <v>0</v>
      </c>
      <c r="K27" s="60">
        <f t="shared" si="3"/>
        <v>0</v>
      </c>
    </row>
    <row r="28" spans="1:20" x14ac:dyDescent="0.35">
      <c r="A28" s="107" t="s">
        <v>352</v>
      </c>
      <c r="B28" s="128"/>
      <c r="C28" s="13"/>
      <c r="D28" s="34"/>
      <c r="E28" s="34"/>
      <c r="F28" s="58">
        <f t="shared" si="0"/>
        <v>0</v>
      </c>
      <c r="G28" s="58">
        <f t="shared" si="1"/>
        <v>0</v>
      </c>
      <c r="H28" s="96"/>
      <c r="I28" s="13"/>
      <c r="J28" s="54">
        <f t="shared" si="2"/>
        <v>0</v>
      </c>
      <c r="K28" s="60">
        <f t="shared" si="3"/>
        <v>0</v>
      </c>
    </row>
    <row r="29" spans="1:20" x14ac:dyDescent="0.35">
      <c r="A29" s="107" t="s">
        <v>352</v>
      </c>
      <c r="B29" s="128"/>
      <c r="C29" s="13"/>
      <c r="D29" s="34"/>
      <c r="E29" s="34"/>
      <c r="F29" s="58">
        <f t="shared" si="0"/>
        <v>0</v>
      </c>
      <c r="G29" s="58">
        <f t="shared" si="1"/>
        <v>0</v>
      </c>
      <c r="H29" s="96"/>
      <c r="I29" s="13"/>
      <c r="J29" s="54">
        <f t="shared" si="2"/>
        <v>0</v>
      </c>
      <c r="K29" s="60">
        <f t="shared" si="3"/>
        <v>0</v>
      </c>
    </row>
    <row r="30" spans="1:20" x14ac:dyDescent="0.35">
      <c r="A30" s="107" t="s">
        <v>352</v>
      </c>
      <c r="B30" s="128"/>
      <c r="C30" s="13"/>
      <c r="D30" s="34"/>
      <c r="E30" s="34"/>
      <c r="F30" s="58">
        <f t="shared" si="0"/>
        <v>0</v>
      </c>
      <c r="G30" s="58">
        <f t="shared" si="1"/>
        <v>0</v>
      </c>
      <c r="H30" s="96"/>
      <c r="I30" s="13"/>
      <c r="J30" s="54">
        <f t="shared" si="2"/>
        <v>0</v>
      </c>
      <c r="K30" s="60">
        <f t="shared" si="3"/>
        <v>0</v>
      </c>
    </row>
    <row r="31" spans="1:20" x14ac:dyDescent="0.35">
      <c r="A31" s="107" t="s">
        <v>352</v>
      </c>
      <c r="B31" s="128"/>
      <c r="C31" s="13"/>
      <c r="D31" s="34"/>
      <c r="E31" s="34"/>
      <c r="F31" s="58">
        <f t="shared" si="0"/>
        <v>0</v>
      </c>
      <c r="G31" s="58">
        <f t="shared" si="1"/>
        <v>0</v>
      </c>
      <c r="H31" s="96"/>
      <c r="I31" s="13"/>
      <c r="J31" s="54">
        <f t="shared" si="2"/>
        <v>0</v>
      </c>
      <c r="K31" s="60">
        <f t="shared" si="3"/>
        <v>0</v>
      </c>
    </row>
    <row r="32" spans="1:20" x14ac:dyDescent="0.35">
      <c r="A32" s="107" t="s">
        <v>352</v>
      </c>
      <c r="B32" s="128"/>
      <c r="C32" s="13"/>
      <c r="D32" s="34"/>
      <c r="E32" s="34"/>
      <c r="F32" s="58">
        <f t="shared" si="0"/>
        <v>0</v>
      </c>
      <c r="G32" s="58">
        <f t="shared" si="1"/>
        <v>0</v>
      </c>
      <c r="H32" s="96"/>
      <c r="I32" s="13"/>
      <c r="J32" s="54">
        <f t="shared" si="2"/>
        <v>0</v>
      </c>
      <c r="K32" s="60">
        <f t="shared" si="3"/>
        <v>0</v>
      </c>
    </row>
    <row r="33" spans="1:11" x14ac:dyDescent="0.35">
      <c r="A33" s="107" t="s">
        <v>352</v>
      </c>
      <c r="B33" s="128"/>
      <c r="C33" s="13"/>
      <c r="D33" s="34"/>
      <c r="E33" s="34"/>
      <c r="F33" s="58">
        <f t="shared" si="0"/>
        <v>0</v>
      </c>
      <c r="G33" s="58">
        <f t="shared" si="1"/>
        <v>0</v>
      </c>
      <c r="H33" s="96"/>
      <c r="I33" s="13"/>
      <c r="J33" s="54">
        <f t="shared" si="2"/>
        <v>0</v>
      </c>
      <c r="K33" s="60">
        <f t="shared" si="3"/>
        <v>0</v>
      </c>
    </row>
    <row r="34" spans="1:11" x14ac:dyDescent="0.35">
      <c r="A34" s="107" t="s">
        <v>352</v>
      </c>
      <c r="B34" s="128"/>
      <c r="C34" s="13"/>
      <c r="D34" s="34"/>
      <c r="E34" s="34"/>
      <c r="F34" s="58">
        <f t="shared" si="0"/>
        <v>0</v>
      </c>
      <c r="G34" s="58">
        <f t="shared" si="1"/>
        <v>0</v>
      </c>
      <c r="H34" s="96"/>
      <c r="I34" s="13"/>
      <c r="J34" s="54">
        <f t="shared" si="2"/>
        <v>0</v>
      </c>
      <c r="K34" s="60">
        <f t="shared" si="3"/>
        <v>0</v>
      </c>
    </row>
    <row r="35" spans="1:11" x14ac:dyDescent="0.35">
      <c r="A35" s="107" t="s">
        <v>352</v>
      </c>
      <c r="B35" s="128"/>
      <c r="C35" s="13"/>
      <c r="D35" s="34"/>
      <c r="E35" s="34"/>
      <c r="F35" s="58">
        <f t="shared" si="0"/>
        <v>0</v>
      </c>
      <c r="G35" s="58">
        <f t="shared" si="1"/>
        <v>0</v>
      </c>
      <c r="H35" s="96"/>
      <c r="I35" s="13"/>
      <c r="J35" s="54">
        <f t="shared" si="2"/>
        <v>0</v>
      </c>
      <c r="K35" s="60">
        <f t="shared" si="3"/>
        <v>0</v>
      </c>
    </row>
    <row r="36" spans="1:11" x14ac:dyDescent="0.35">
      <c r="A36" s="107" t="s">
        <v>352</v>
      </c>
      <c r="B36" s="128"/>
      <c r="C36" s="13"/>
      <c r="D36" s="34"/>
      <c r="E36" s="34"/>
      <c r="F36" s="58">
        <f t="shared" si="0"/>
        <v>0</v>
      </c>
      <c r="G36" s="58">
        <f t="shared" si="1"/>
        <v>0</v>
      </c>
      <c r="H36" s="96"/>
      <c r="I36" s="13"/>
      <c r="J36" s="54">
        <f t="shared" si="2"/>
        <v>0</v>
      </c>
      <c r="K36" s="60">
        <f t="shared" si="3"/>
        <v>0</v>
      </c>
    </row>
    <row r="37" spans="1:11" x14ac:dyDescent="0.35">
      <c r="A37" s="107" t="s">
        <v>352</v>
      </c>
      <c r="B37" s="128"/>
      <c r="C37" s="13"/>
      <c r="D37" s="34"/>
      <c r="E37" s="34"/>
      <c r="F37" s="58">
        <f t="shared" ref="F37:F100" si="4">_xlfn.DAYS(E37,D37)/365</f>
        <v>0</v>
      </c>
      <c r="G37" s="58">
        <f t="shared" ref="G37:G100" si="5">_xlfn.DAYS(E37,D37)/30</f>
        <v>0</v>
      </c>
      <c r="H37" s="96"/>
      <c r="I37" s="13"/>
      <c r="J37" s="54">
        <f t="shared" si="2"/>
        <v>0</v>
      </c>
      <c r="K37" s="60">
        <f t="shared" si="3"/>
        <v>0</v>
      </c>
    </row>
    <row r="38" spans="1:11" x14ac:dyDescent="0.35">
      <c r="A38" s="107" t="s">
        <v>352</v>
      </c>
      <c r="B38" s="128"/>
      <c r="C38" s="13"/>
      <c r="D38" s="34"/>
      <c r="E38" s="34"/>
      <c r="F38" s="58">
        <f t="shared" si="4"/>
        <v>0</v>
      </c>
      <c r="G38" s="58">
        <f t="shared" si="5"/>
        <v>0</v>
      </c>
      <c r="H38" s="96"/>
      <c r="I38" s="13"/>
      <c r="J38" s="54">
        <f t="shared" si="2"/>
        <v>0</v>
      </c>
      <c r="K38" s="60">
        <f t="shared" si="3"/>
        <v>0</v>
      </c>
    </row>
    <row r="39" spans="1:11" x14ac:dyDescent="0.35">
      <c r="A39" s="107" t="s">
        <v>352</v>
      </c>
      <c r="B39" s="128"/>
      <c r="C39" s="13"/>
      <c r="D39" s="34"/>
      <c r="E39" s="34"/>
      <c r="F39" s="58">
        <f t="shared" si="4"/>
        <v>0</v>
      </c>
      <c r="G39" s="58">
        <f t="shared" si="5"/>
        <v>0</v>
      </c>
      <c r="H39" s="96"/>
      <c r="I39" s="13"/>
      <c r="J39" s="54">
        <f t="shared" si="2"/>
        <v>0</v>
      </c>
      <c r="K39" s="60">
        <f t="shared" si="3"/>
        <v>0</v>
      </c>
    </row>
    <row r="40" spans="1:11" x14ac:dyDescent="0.35">
      <c r="A40" s="107" t="s">
        <v>352</v>
      </c>
      <c r="B40" s="128"/>
      <c r="C40" s="13"/>
      <c r="D40" s="34"/>
      <c r="E40" s="34"/>
      <c r="F40" s="58">
        <f t="shared" si="4"/>
        <v>0</v>
      </c>
      <c r="G40" s="58">
        <f t="shared" si="5"/>
        <v>0</v>
      </c>
      <c r="H40" s="96"/>
      <c r="I40" s="13"/>
      <c r="J40" s="54">
        <f t="shared" si="2"/>
        <v>0</v>
      </c>
      <c r="K40" s="60">
        <f t="shared" si="3"/>
        <v>0</v>
      </c>
    </row>
    <row r="41" spans="1:11" x14ac:dyDescent="0.35">
      <c r="A41" s="107" t="s">
        <v>352</v>
      </c>
      <c r="B41" s="128"/>
      <c r="C41" s="13"/>
      <c r="D41" s="34"/>
      <c r="E41" s="34"/>
      <c r="F41" s="58">
        <f t="shared" si="4"/>
        <v>0</v>
      </c>
      <c r="G41" s="58">
        <f t="shared" si="5"/>
        <v>0</v>
      </c>
      <c r="H41" s="96"/>
      <c r="I41" s="13"/>
      <c r="J41" s="54">
        <f t="shared" si="2"/>
        <v>0</v>
      </c>
      <c r="K41" s="60">
        <f t="shared" si="3"/>
        <v>0</v>
      </c>
    </row>
    <row r="42" spans="1:11" x14ac:dyDescent="0.35">
      <c r="A42" s="107" t="s">
        <v>352</v>
      </c>
      <c r="B42" s="128"/>
      <c r="C42" s="13"/>
      <c r="D42" s="34"/>
      <c r="E42" s="34"/>
      <c r="F42" s="58">
        <f t="shared" si="4"/>
        <v>0</v>
      </c>
      <c r="G42" s="58">
        <f t="shared" si="5"/>
        <v>0</v>
      </c>
      <c r="H42" s="96"/>
      <c r="I42" s="13"/>
      <c r="J42" s="54">
        <f t="shared" si="2"/>
        <v>0</v>
      </c>
      <c r="K42" s="60">
        <f t="shared" si="3"/>
        <v>0</v>
      </c>
    </row>
    <row r="43" spans="1:11" x14ac:dyDescent="0.35">
      <c r="A43" s="107" t="s">
        <v>352</v>
      </c>
      <c r="B43" s="128"/>
      <c r="C43" s="13"/>
      <c r="D43" s="34"/>
      <c r="E43" s="34"/>
      <c r="F43" s="58">
        <f t="shared" si="4"/>
        <v>0</v>
      </c>
      <c r="G43" s="58">
        <f t="shared" si="5"/>
        <v>0</v>
      </c>
      <c r="H43" s="96"/>
      <c r="I43" s="13"/>
      <c r="J43" s="54">
        <f t="shared" si="2"/>
        <v>0</v>
      </c>
      <c r="K43" s="60">
        <f t="shared" si="3"/>
        <v>0</v>
      </c>
    </row>
    <row r="44" spans="1:11" x14ac:dyDescent="0.35">
      <c r="A44" s="107" t="s">
        <v>352</v>
      </c>
      <c r="B44" s="128"/>
      <c r="C44" s="13"/>
      <c r="D44" s="34"/>
      <c r="E44" s="34"/>
      <c r="F44" s="58">
        <f t="shared" si="4"/>
        <v>0</v>
      </c>
      <c r="G44" s="58">
        <f t="shared" si="5"/>
        <v>0</v>
      </c>
      <c r="H44" s="96"/>
      <c r="I44" s="13"/>
      <c r="J44" s="54">
        <f t="shared" si="2"/>
        <v>0</v>
      </c>
      <c r="K44" s="60">
        <f t="shared" si="3"/>
        <v>0</v>
      </c>
    </row>
    <row r="45" spans="1:11" x14ac:dyDescent="0.35">
      <c r="A45" s="107" t="s">
        <v>352</v>
      </c>
      <c r="B45" s="128"/>
      <c r="C45" s="13"/>
      <c r="D45" s="34"/>
      <c r="E45" s="34"/>
      <c r="F45" s="58">
        <f t="shared" si="4"/>
        <v>0</v>
      </c>
      <c r="G45" s="58">
        <f t="shared" si="5"/>
        <v>0</v>
      </c>
      <c r="H45" s="96"/>
      <c r="I45" s="13"/>
      <c r="J45" s="54">
        <f t="shared" si="2"/>
        <v>0</v>
      </c>
      <c r="K45" s="60">
        <f t="shared" si="3"/>
        <v>0</v>
      </c>
    </row>
    <row r="46" spans="1:11" x14ac:dyDescent="0.35">
      <c r="A46" s="107" t="s">
        <v>352</v>
      </c>
      <c r="B46" s="128"/>
      <c r="C46" s="13"/>
      <c r="D46" s="34"/>
      <c r="E46" s="34"/>
      <c r="F46" s="58">
        <f t="shared" si="4"/>
        <v>0</v>
      </c>
      <c r="G46" s="58">
        <f t="shared" si="5"/>
        <v>0</v>
      </c>
      <c r="H46" s="96"/>
      <c r="I46" s="13"/>
      <c r="J46" s="54">
        <f t="shared" si="2"/>
        <v>0</v>
      </c>
      <c r="K46" s="60">
        <f t="shared" si="3"/>
        <v>0</v>
      </c>
    </row>
    <row r="47" spans="1:11" x14ac:dyDescent="0.35">
      <c r="A47" s="107" t="s">
        <v>352</v>
      </c>
      <c r="B47" s="128"/>
      <c r="C47" s="13"/>
      <c r="D47" s="34"/>
      <c r="E47" s="34"/>
      <c r="F47" s="58">
        <f t="shared" si="4"/>
        <v>0</v>
      </c>
      <c r="G47" s="58">
        <f t="shared" si="5"/>
        <v>0</v>
      </c>
      <c r="H47" s="96"/>
      <c r="I47" s="13"/>
      <c r="J47" s="54">
        <f t="shared" si="2"/>
        <v>0</v>
      </c>
      <c r="K47" s="60">
        <f t="shared" si="3"/>
        <v>0</v>
      </c>
    </row>
    <row r="48" spans="1:11" x14ac:dyDescent="0.35">
      <c r="A48" s="107" t="s">
        <v>352</v>
      </c>
      <c r="B48" s="128"/>
      <c r="C48" s="13"/>
      <c r="D48" s="34"/>
      <c r="E48" s="34"/>
      <c r="F48" s="58">
        <f t="shared" si="4"/>
        <v>0</v>
      </c>
      <c r="G48" s="58">
        <f t="shared" si="5"/>
        <v>0</v>
      </c>
      <c r="H48" s="96"/>
      <c r="I48" s="13"/>
      <c r="J48" s="54">
        <f t="shared" si="2"/>
        <v>0</v>
      </c>
      <c r="K48" s="60">
        <f t="shared" si="3"/>
        <v>0</v>
      </c>
    </row>
    <row r="49" spans="1:11" x14ac:dyDescent="0.35">
      <c r="A49" s="107" t="s">
        <v>352</v>
      </c>
      <c r="B49" s="128"/>
      <c r="C49" s="13"/>
      <c r="D49" s="34"/>
      <c r="E49" s="34"/>
      <c r="F49" s="58">
        <f t="shared" si="4"/>
        <v>0</v>
      </c>
      <c r="G49" s="58">
        <f t="shared" si="5"/>
        <v>0</v>
      </c>
      <c r="H49" s="96"/>
      <c r="I49" s="13"/>
      <c r="J49" s="54">
        <f t="shared" si="2"/>
        <v>0</v>
      </c>
      <c r="K49" s="60">
        <f t="shared" si="3"/>
        <v>0</v>
      </c>
    </row>
    <row r="50" spans="1:11" x14ac:dyDescent="0.35">
      <c r="A50" s="107" t="s">
        <v>352</v>
      </c>
      <c r="B50" s="128"/>
      <c r="C50" s="13"/>
      <c r="D50" s="34"/>
      <c r="E50" s="34"/>
      <c r="F50" s="58">
        <f t="shared" si="4"/>
        <v>0</v>
      </c>
      <c r="G50" s="58">
        <f t="shared" si="5"/>
        <v>0</v>
      </c>
      <c r="H50" s="96"/>
      <c r="I50" s="13"/>
      <c r="J50" s="54">
        <f t="shared" si="2"/>
        <v>0</v>
      </c>
      <c r="K50" s="60">
        <f t="shared" si="3"/>
        <v>0</v>
      </c>
    </row>
    <row r="51" spans="1:11" x14ac:dyDescent="0.35">
      <c r="A51" s="107" t="s">
        <v>352</v>
      </c>
      <c r="B51" s="128"/>
      <c r="C51" s="13"/>
      <c r="D51" s="34"/>
      <c r="E51" s="34"/>
      <c r="F51" s="58">
        <f t="shared" si="4"/>
        <v>0</v>
      </c>
      <c r="G51" s="58">
        <f t="shared" si="5"/>
        <v>0</v>
      </c>
      <c r="H51" s="96"/>
      <c r="I51" s="13"/>
      <c r="J51" s="54">
        <f t="shared" si="2"/>
        <v>0</v>
      </c>
      <c r="K51" s="60">
        <f t="shared" si="3"/>
        <v>0</v>
      </c>
    </row>
    <row r="52" spans="1:11" x14ac:dyDescent="0.35">
      <c r="A52" s="107" t="s">
        <v>352</v>
      </c>
      <c r="B52" s="128"/>
      <c r="C52" s="13"/>
      <c r="D52" s="34"/>
      <c r="E52" s="34"/>
      <c r="F52" s="58">
        <f t="shared" si="4"/>
        <v>0</v>
      </c>
      <c r="G52" s="58">
        <f t="shared" si="5"/>
        <v>0</v>
      </c>
      <c r="H52" s="96"/>
      <c r="I52" s="13"/>
      <c r="J52" s="54">
        <f t="shared" si="2"/>
        <v>0</v>
      </c>
      <c r="K52" s="60">
        <f t="shared" si="3"/>
        <v>0</v>
      </c>
    </row>
    <row r="53" spans="1:11" x14ac:dyDescent="0.35">
      <c r="A53" s="107" t="s">
        <v>352</v>
      </c>
      <c r="B53" s="128"/>
      <c r="C53" s="13"/>
      <c r="D53" s="34"/>
      <c r="E53" s="34"/>
      <c r="F53" s="58">
        <f t="shared" si="4"/>
        <v>0</v>
      </c>
      <c r="G53" s="58">
        <f t="shared" si="5"/>
        <v>0</v>
      </c>
      <c r="H53" s="96"/>
      <c r="I53" s="13"/>
      <c r="J53" s="54">
        <f t="shared" si="2"/>
        <v>0</v>
      </c>
      <c r="K53" s="60">
        <f t="shared" si="3"/>
        <v>0</v>
      </c>
    </row>
    <row r="54" spans="1:11" x14ac:dyDescent="0.35">
      <c r="A54" s="107" t="s">
        <v>352</v>
      </c>
      <c r="B54" s="128"/>
      <c r="C54" s="13"/>
      <c r="D54" s="34"/>
      <c r="E54" s="34"/>
      <c r="F54" s="58">
        <f t="shared" si="4"/>
        <v>0</v>
      </c>
      <c r="G54" s="58">
        <f t="shared" si="5"/>
        <v>0</v>
      </c>
      <c r="H54" s="96"/>
      <c r="I54" s="13"/>
      <c r="J54" s="54">
        <f t="shared" si="2"/>
        <v>0</v>
      </c>
      <c r="K54" s="60">
        <f t="shared" si="3"/>
        <v>0</v>
      </c>
    </row>
    <row r="55" spans="1:11" x14ac:dyDescent="0.35">
      <c r="A55" s="107" t="s">
        <v>352</v>
      </c>
      <c r="B55" s="128"/>
      <c r="C55" s="13"/>
      <c r="D55" s="34"/>
      <c r="E55" s="34"/>
      <c r="F55" s="58">
        <f t="shared" si="4"/>
        <v>0</v>
      </c>
      <c r="G55" s="58">
        <f t="shared" si="5"/>
        <v>0</v>
      </c>
      <c r="H55" s="96"/>
      <c r="I55" s="13"/>
      <c r="J55" s="54">
        <f t="shared" si="2"/>
        <v>0</v>
      </c>
      <c r="K55" s="60">
        <f t="shared" si="3"/>
        <v>0</v>
      </c>
    </row>
    <row r="56" spans="1:11" x14ac:dyDescent="0.35">
      <c r="A56" s="107" t="s">
        <v>352</v>
      </c>
      <c r="B56" s="128"/>
      <c r="C56" s="13"/>
      <c r="D56" s="34"/>
      <c r="E56" s="34"/>
      <c r="F56" s="58">
        <f t="shared" si="4"/>
        <v>0</v>
      </c>
      <c r="G56" s="58">
        <f t="shared" si="5"/>
        <v>0</v>
      </c>
      <c r="H56" s="96"/>
      <c r="I56" s="13"/>
      <c r="J56" s="54">
        <f t="shared" si="2"/>
        <v>0</v>
      </c>
      <c r="K56" s="60">
        <f t="shared" si="3"/>
        <v>0</v>
      </c>
    </row>
    <row r="57" spans="1:11" x14ac:dyDescent="0.35">
      <c r="A57" s="107" t="s">
        <v>352</v>
      </c>
      <c r="B57" s="128"/>
      <c r="C57" s="13"/>
      <c r="D57" s="34"/>
      <c r="E57" s="34"/>
      <c r="F57" s="58">
        <f t="shared" si="4"/>
        <v>0</v>
      </c>
      <c r="G57" s="58">
        <f t="shared" si="5"/>
        <v>0</v>
      </c>
      <c r="H57" s="96"/>
      <c r="I57" s="13"/>
      <c r="J57" s="54">
        <f t="shared" si="2"/>
        <v>0</v>
      </c>
      <c r="K57" s="60">
        <f t="shared" si="3"/>
        <v>0</v>
      </c>
    </row>
    <row r="58" spans="1:11" x14ac:dyDescent="0.35">
      <c r="A58" s="107" t="s">
        <v>352</v>
      </c>
      <c r="B58" s="128"/>
      <c r="C58" s="13"/>
      <c r="D58" s="34"/>
      <c r="E58" s="34"/>
      <c r="F58" s="58">
        <f t="shared" si="4"/>
        <v>0</v>
      </c>
      <c r="G58" s="58">
        <f t="shared" si="5"/>
        <v>0</v>
      </c>
      <c r="H58" s="96"/>
      <c r="I58" s="13"/>
      <c r="J58" s="54">
        <f t="shared" si="2"/>
        <v>0</v>
      </c>
      <c r="K58" s="60">
        <f t="shared" si="3"/>
        <v>0</v>
      </c>
    </row>
    <row r="59" spans="1:11" x14ac:dyDescent="0.35">
      <c r="A59" s="107" t="s">
        <v>352</v>
      </c>
      <c r="B59" s="128"/>
      <c r="C59" s="13"/>
      <c r="D59" s="34"/>
      <c r="E59" s="34"/>
      <c r="F59" s="58">
        <f t="shared" si="4"/>
        <v>0</v>
      </c>
      <c r="G59" s="58">
        <f t="shared" si="5"/>
        <v>0</v>
      </c>
      <c r="H59" s="96"/>
      <c r="I59" s="13"/>
      <c r="J59" s="54">
        <f t="shared" si="2"/>
        <v>0</v>
      </c>
      <c r="K59" s="60">
        <f t="shared" si="3"/>
        <v>0</v>
      </c>
    </row>
    <row r="60" spans="1:11" x14ac:dyDescent="0.35">
      <c r="A60" s="107" t="s">
        <v>352</v>
      </c>
      <c r="B60" s="128"/>
      <c r="C60" s="13"/>
      <c r="D60" s="34"/>
      <c r="E60" s="34"/>
      <c r="F60" s="58">
        <f t="shared" si="4"/>
        <v>0</v>
      </c>
      <c r="G60" s="58">
        <f t="shared" si="5"/>
        <v>0</v>
      </c>
      <c r="H60" s="96"/>
      <c r="I60" s="13"/>
      <c r="J60" s="54">
        <f t="shared" si="2"/>
        <v>0</v>
      </c>
      <c r="K60" s="60">
        <f t="shared" si="3"/>
        <v>0</v>
      </c>
    </row>
    <row r="61" spans="1:11" x14ac:dyDescent="0.35">
      <c r="A61" s="107" t="s">
        <v>352</v>
      </c>
      <c r="B61" s="128"/>
      <c r="C61" s="13"/>
      <c r="D61" s="34"/>
      <c r="E61" s="34"/>
      <c r="F61" s="58">
        <f t="shared" si="4"/>
        <v>0</v>
      </c>
      <c r="G61" s="58">
        <f t="shared" si="5"/>
        <v>0</v>
      </c>
      <c r="H61" s="96"/>
      <c r="I61" s="13"/>
      <c r="J61" s="54">
        <f t="shared" si="2"/>
        <v>0</v>
      </c>
      <c r="K61" s="60">
        <f t="shared" si="3"/>
        <v>0</v>
      </c>
    </row>
    <row r="62" spans="1:11" x14ac:dyDescent="0.35">
      <c r="A62" s="107" t="s">
        <v>352</v>
      </c>
      <c r="B62" s="128"/>
      <c r="C62" s="13"/>
      <c r="D62" s="34"/>
      <c r="E62" s="34"/>
      <c r="F62" s="58">
        <f t="shared" si="4"/>
        <v>0</v>
      </c>
      <c r="G62" s="58">
        <f t="shared" si="5"/>
        <v>0</v>
      </c>
      <c r="H62" s="96"/>
      <c r="I62" s="13"/>
      <c r="J62" s="54">
        <f t="shared" si="2"/>
        <v>0</v>
      </c>
      <c r="K62" s="60">
        <f t="shared" si="3"/>
        <v>0</v>
      </c>
    </row>
    <row r="63" spans="1:11" x14ac:dyDescent="0.35">
      <c r="A63" s="107" t="s">
        <v>352</v>
      </c>
      <c r="B63" s="128"/>
      <c r="C63" s="13"/>
      <c r="D63" s="34"/>
      <c r="E63" s="34"/>
      <c r="F63" s="58">
        <f t="shared" si="4"/>
        <v>0</v>
      </c>
      <c r="G63" s="58">
        <f t="shared" si="5"/>
        <v>0</v>
      </c>
      <c r="H63" s="96"/>
      <c r="I63" s="13"/>
      <c r="J63" s="54">
        <f t="shared" si="2"/>
        <v>0</v>
      </c>
      <c r="K63" s="60">
        <f t="shared" si="3"/>
        <v>0</v>
      </c>
    </row>
    <row r="64" spans="1:11" x14ac:dyDescent="0.35">
      <c r="A64" s="107" t="s">
        <v>352</v>
      </c>
      <c r="B64" s="128"/>
      <c r="C64" s="13"/>
      <c r="D64" s="34"/>
      <c r="E64" s="34"/>
      <c r="F64" s="58">
        <f t="shared" si="4"/>
        <v>0</v>
      </c>
      <c r="G64" s="58">
        <f t="shared" si="5"/>
        <v>0</v>
      </c>
      <c r="H64" s="96"/>
      <c r="I64" s="13"/>
      <c r="J64" s="54">
        <f t="shared" si="2"/>
        <v>0</v>
      </c>
      <c r="K64" s="60">
        <f t="shared" si="3"/>
        <v>0</v>
      </c>
    </row>
    <row r="65" spans="1:11" x14ac:dyDescent="0.35">
      <c r="A65" s="107" t="s">
        <v>352</v>
      </c>
      <c r="B65" s="128"/>
      <c r="C65" s="13"/>
      <c r="D65" s="34"/>
      <c r="E65" s="34"/>
      <c r="F65" s="58">
        <f t="shared" si="4"/>
        <v>0</v>
      </c>
      <c r="G65" s="58">
        <f t="shared" si="5"/>
        <v>0</v>
      </c>
      <c r="H65" s="96"/>
      <c r="I65" s="13"/>
      <c r="J65" s="54">
        <f t="shared" si="2"/>
        <v>0</v>
      </c>
      <c r="K65" s="60">
        <f t="shared" si="3"/>
        <v>0</v>
      </c>
    </row>
    <row r="66" spans="1:11" x14ac:dyDescent="0.35">
      <c r="A66" s="107" t="s">
        <v>352</v>
      </c>
      <c r="B66" s="128"/>
      <c r="C66" s="13"/>
      <c r="D66" s="34"/>
      <c r="E66" s="34"/>
      <c r="F66" s="58">
        <f t="shared" si="4"/>
        <v>0</v>
      </c>
      <c r="G66" s="58">
        <f t="shared" si="5"/>
        <v>0</v>
      </c>
      <c r="H66" s="96"/>
      <c r="I66" s="13"/>
      <c r="J66" s="54">
        <f t="shared" si="2"/>
        <v>0</v>
      </c>
      <c r="K66" s="60">
        <f t="shared" si="3"/>
        <v>0</v>
      </c>
    </row>
    <row r="67" spans="1:11" x14ac:dyDescent="0.35">
      <c r="A67" s="107" t="s">
        <v>352</v>
      </c>
      <c r="B67" s="128"/>
      <c r="C67" s="13"/>
      <c r="D67" s="34"/>
      <c r="E67" s="34"/>
      <c r="F67" s="58">
        <f t="shared" si="4"/>
        <v>0</v>
      </c>
      <c r="G67" s="58">
        <f t="shared" si="5"/>
        <v>0</v>
      </c>
      <c r="H67" s="96"/>
      <c r="I67" s="13"/>
      <c r="J67" s="54">
        <f t="shared" si="2"/>
        <v>0</v>
      </c>
      <c r="K67" s="60">
        <f t="shared" si="3"/>
        <v>0</v>
      </c>
    </row>
    <row r="68" spans="1:11" x14ac:dyDescent="0.35">
      <c r="A68" s="107" t="s">
        <v>352</v>
      </c>
      <c r="B68" s="128"/>
      <c r="C68" s="13"/>
      <c r="D68" s="34"/>
      <c r="E68" s="34"/>
      <c r="F68" s="58">
        <f t="shared" si="4"/>
        <v>0</v>
      </c>
      <c r="G68" s="58">
        <f t="shared" si="5"/>
        <v>0</v>
      </c>
      <c r="H68" s="96"/>
      <c r="I68" s="13"/>
      <c r="J68" s="54">
        <f t="shared" si="2"/>
        <v>0</v>
      </c>
      <c r="K68" s="60">
        <f t="shared" si="3"/>
        <v>0</v>
      </c>
    </row>
    <row r="69" spans="1:11" x14ac:dyDescent="0.35">
      <c r="A69" s="107" t="s">
        <v>352</v>
      </c>
      <c r="B69" s="128"/>
      <c r="C69" s="13"/>
      <c r="D69" s="34"/>
      <c r="E69" s="34"/>
      <c r="F69" s="58">
        <f t="shared" si="4"/>
        <v>0</v>
      </c>
      <c r="G69" s="58">
        <f t="shared" si="5"/>
        <v>0</v>
      </c>
      <c r="H69" s="96"/>
      <c r="I69" s="13"/>
      <c r="J69" s="54">
        <f t="shared" si="2"/>
        <v>0</v>
      </c>
      <c r="K69" s="60">
        <f t="shared" si="3"/>
        <v>0</v>
      </c>
    </row>
    <row r="70" spans="1:11" x14ac:dyDescent="0.35">
      <c r="B70" s="13"/>
      <c r="C70" s="13"/>
      <c r="D70" s="34"/>
      <c r="E70" s="34"/>
      <c r="F70" s="58">
        <f t="shared" si="4"/>
        <v>0</v>
      </c>
      <c r="G70" s="58">
        <f t="shared" si="5"/>
        <v>0</v>
      </c>
      <c r="H70" s="96"/>
      <c r="I70" s="13"/>
      <c r="J70" s="54">
        <f t="shared" si="2"/>
        <v>0</v>
      </c>
      <c r="K70" s="60">
        <f t="shared" si="3"/>
        <v>0</v>
      </c>
    </row>
    <row r="71" spans="1:11" x14ac:dyDescent="0.35">
      <c r="B71" s="13"/>
      <c r="C71" s="13"/>
      <c r="D71" s="34"/>
      <c r="E71" s="34"/>
      <c r="F71" s="58">
        <f t="shared" si="4"/>
        <v>0</v>
      </c>
      <c r="G71" s="58">
        <f t="shared" si="5"/>
        <v>0</v>
      </c>
      <c r="H71" s="96"/>
      <c r="I71" s="13"/>
      <c r="J71" s="54">
        <f t="shared" si="2"/>
        <v>0</v>
      </c>
      <c r="K71" s="60">
        <f t="shared" si="3"/>
        <v>0</v>
      </c>
    </row>
    <row r="72" spans="1:11" x14ac:dyDescent="0.35">
      <c r="B72" s="13"/>
      <c r="C72" s="13"/>
      <c r="D72" s="34"/>
      <c r="E72" s="34"/>
      <c r="F72" s="58">
        <f t="shared" si="4"/>
        <v>0</v>
      </c>
      <c r="G72" s="58">
        <f t="shared" si="5"/>
        <v>0</v>
      </c>
      <c r="H72" s="96"/>
      <c r="I72" s="13"/>
      <c r="J72" s="54">
        <f t="shared" si="2"/>
        <v>0</v>
      </c>
      <c r="K72" s="60">
        <f t="shared" si="3"/>
        <v>0</v>
      </c>
    </row>
    <row r="73" spans="1:11" x14ac:dyDescent="0.35">
      <c r="B73" s="13"/>
      <c r="C73" s="13"/>
      <c r="D73" s="34"/>
      <c r="E73" s="34"/>
      <c r="F73" s="58">
        <f t="shared" si="4"/>
        <v>0</v>
      </c>
      <c r="G73" s="58">
        <f t="shared" si="5"/>
        <v>0</v>
      </c>
      <c r="H73" s="96"/>
      <c r="I73" s="13"/>
      <c r="J73" s="54">
        <f t="shared" si="2"/>
        <v>0</v>
      </c>
      <c r="K73" s="60">
        <f t="shared" si="3"/>
        <v>0</v>
      </c>
    </row>
    <row r="74" spans="1:11" x14ac:dyDescent="0.35">
      <c r="B74" s="13"/>
      <c r="C74" s="13"/>
      <c r="D74" s="34"/>
      <c r="E74" s="34"/>
      <c r="F74" s="58">
        <f t="shared" si="4"/>
        <v>0</v>
      </c>
      <c r="G74" s="58">
        <f t="shared" si="5"/>
        <v>0</v>
      </c>
      <c r="H74" s="96"/>
      <c r="I74" s="13"/>
      <c r="J74" s="54">
        <f t="shared" si="2"/>
        <v>0</v>
      </c>
      <c r="K74" s="60">
        <f t="shared" si="3"/>
        <v>0</v>
      </c>
    </row>
    <row r="75" spans="1:11" x14ac:dyDescent="0.35">
      <c r="B75" s="13"/>
      <c r="C75" s="13"/>
      <c r="D75" s="34"/>
      <c r="E75" s="34"/>
      <c r="F75" s="58">
        <f t="shared" si="4"/>
        <v>0</v>
      </c>
      <c r="G75" s="58">
        <f t="shared" si="5"/>
        <v>0</v>
      </c>
      <c r="H75" s="96"/>
      <c r="I75" s="13"/>
      <c r="J75" s="54">
        <f t="shared" si="2"/>
        <v>0</v>
      </c>
      <c r="K75" s="60">
        <f t="shared" si="3"/>
        <v>0</v>
      </c>
    </row>
    <row r="76" spans="1:11" x14ac:dyDescent="0.35">
      <c r="B76" s="13"/>
      <c r="C76" s="13"/>
      <c r="D76" s="34"/>
      <c r="E76" s="34"/>
      <c r="F76" s="58">
        <f t="shared" si="4"/>
        <v>0</v>
      </c>
      <c r="G76" s="58">
        <f t="shared" si="5"/>
        <v>0</v>
      </c>
      <c r="H76" s="96"/>
      <c r="I76" s="13"/>
      <c r="J76" s="54">
        <f t="shared" ref="J76:J139" si="6">IF(I76="ÁREA",1,IF(I76="AFÍN",0.8,IF(I76="CAMPO DE LA BIOLOGÍA",0.5,IF(I76="CIENCIAS BÁSICAS Y DE LA SALUD",0.3,IF(I76="OTROS",0.2,)))))</f>
        <v>0</v>
      </c>
      <c r="K76" s="60">
        <f t="shared" ref="K76:K139" si="7">IF(C76="IP proyecto I+D público competitivo",S$10*F76*J76,IF(C76="Miembro proyecto I+D público competitivo",S$11*F76*J76,IF(C76="IP o miembro proyectos artículo 60 LOSU 83LOU u otros",S$12*F76*J76,IF(AND(C76="Aportación congreso nacional",H76="Sí"),S$13*2*J76,IF(AND(C76="Aportación congreso nacional",H76="No"),S$13*J76,IF(AND(C76="Aportación congreso internacional",H76="Sí"),S$14*2*J76,IF(AND(C76="Aportación congreso internacional",H76="No"),S$14*J76,IF(C76="Licencia de propiedad industrial o intelectual",S$15*J76,IF(C76="Premio de investigación y transferencia",S$16*J76,IF(C76="Estancia oficial",S$17*G76*J76,0))))))))))</f>
        <v>0</v>
      </c>
    </row>
    <row r="77" spans="1:11" x14ac:dyDescent="0.35">
      <c r="B77" s="13"/>
      <c r="C77" s="13"/>
      <c r="D77" s="34"/>
      <c r="E77" s="34"/>
      <c r="F77" s="58">
        <f t="shared" si="4"/>
        <v>0</v>
      </c>
      <c r="G77" s="58">
        <f t="shared" si="5"/>
        <v>0</v>
      </c>
      <c r="H77" s="96"/>
      <c r="I77" s="13"/>
      <c r="J77" s="54">
        <f t="shared" si="6"/>
        <v>0</v>
      </c>
      <c r="K77" s="60">
        <f t="shared" si="7"/>
        <v>0</v>
      </c>
    </row>
    <row r="78" spans="1:11" x14ac:dyDescent="0.35">
      <c r="B78" s="13"/>
      <c r="C78" s="13"/>
      <c r="D78" s="34"/>
      <c r="E78" s="34"/>
      <c r="F78" s="58">
        <f t="shared" si="4"/>
        <v>0</v>
      </c>
      <c r="G78" s="58">
        <f t="shared" si="5"/>
        <v>0</v>
      </c>
      <c r="H78" s="96"/>
      <c r="I78" s="13"/>
      <c r="J78" s="54">
        <f t="shared" si="6"/>
        <v>0</v>
      </c>
      <c r="K78" s="60">
        <f t="shared" si="7"/>
        <v>0</v>
      </c>
    </row>
    <row r="79" spans="1:11" x14ac:dyDescent="0.35">
      <c r="B79" s="13"/>
      <c r="C79" s="13"/>
      <c r="D79" s="34"/>
      <c r="E79" s="34"/>
      <c r="F79" s="58">
        <f t="shared" si="4"/>
        <v>0</v>
      </c>
      <c r="G79" s="58">
        <f t="shared" si="5"/>
        <v>0</v>
      </c>
      <c r="H79" s="96"/>
      <c r="I79" s="13"/>
      <c r="J79" s="54">
        <f t="shared" si="6"/>
        <v>0</v>
      </c>
      <c r="K79" s="60">
        <f t="shared" si="7"/>
        <v>0</v>
      </c>
    </row>
    <row r="80" spans="1:11" x14ac:dyDescent="0.35">
      <c r="B80" s="13"/>
      <c r="C80" s="13"/>
      <c r="D80" s="34"/>
      <c r="E80" s="34"/>
      <c r="F80" s="58">
        <f t="shared" si="4"/>
        <v>0</v>
      </c>
      <c r="G80" s="58">
        <f t="shared" si="5"/>
        <v>0</v>
      </c>
      <c r="H80" s="96"/>
      <c r="I80" s="13"/>
      <c r="J80" s="54">
        <f t="shared" si="6"/>
        <v>0</v>
      </c>
      <c r="K80" s="60">
        <f t="shared" si="7"/>
        <v>0</v>
      </c>
    </row>
    <row r="81" spans="2:11" x14ac:dyDescent="0.35">
      <c r="B81" s="13"/>
      <c r="C81" s="13"/>
      <c r="D81" s="34"/>
      <c r="E81" s="34"/>
      <c r="F81" s="58">
        <f t="shared" si="4"/>
        <v>0</v>
      </c>
      <c r="G81" s="58">
        <f t="shared" si="5"/>
        <v>0</v>
      </c>
      <c r="H81" s="96"/>
      <c r="I81" s="13"/>
      <c r="J81" s="54">
        <f t="shared" si="6"/>
        <v>0</v>
      </c>
      <c r="K81" s="60">
        <f t="shared" si="7"/>
        <v>0</v>
      </c>
    </row>
    <row r="82" spans="2:11" x14ac:dyDescent="0.35">
      <c r="B82" s="13"/>
      <c r="C82" s="13"/>
      <c r="D82" s="34"/>
      <c r="E82" s="34"/>
      <c r="F82" s="58">
        <f t="shared" si="4"/>
        <v>0</v>
      </c>
      <c r="G82" s="58">
        <f t="shared" si="5"/>
        <v>0</v>
      </c>
      <c r="H82" s="96"/>
      <c r="I82" s="13"/>
      <c r="J82" s="54">
        <f t="shared" si="6"/>
        <v>0</v>
      </c>
      <c r="K82" s="60">
        <f t="shared" si="7"/>
        <v>0</v>
      </c>
    </row>
    <row r="83" spans="2:11" x14ac:dyDescent="0.35">
      <c r="B83" s="13"/>
      <c r="C83" s="13"/>
      <c r="D83" s="34"/>
      <c r="E83" s="34"/>
      <c r="F83" s="58">
        <f t="shared" si="4"/>
        <v>0</v>
      </c>
      <c r="G83" s="58">
        <f t="shared" si="5"/>
        <v>0</v>
      </c>
      <c r="H83" s="96"/>
      <c r="I83" s="13"/>
      <c r="J83" s="54">
        <f t="shared" si="6"/>
        <v>0</v>
      </c>
      <c r="K83" s="60">
        <f t="shared" si="7"/>
        <v>0</v>
      </c>
    </row>
    <row r="84" spans="2:11" x14ac:dyDescent="0.35">
      <c r="B84" s="13"/>
      <c r="C84" s="13"/>
      <c r="D84" s="34"/>
      <c r="E84" s="34"/>
      <c r="F84" s="58">
        <f t="shared" si="4"/>
        <v>0</v>
      </c>
      <c r="G84" s="58">
        <f t="shared" si="5"/>
        <v>0</v>
      </c>
      <c r="H84" s="96"/>
      <c r="I84" s="13"/>
      <c r="J84" s="54">
        <f t="shared" si="6"/>
        <v>0</v>
      </c>
      <c r="K84" s="60">
        <f t="shared" si="7"/>
        <v>0</v>
      </c>
    </row>
    <row r="85" spans="2:11" x14ac:dyDescent="0.35">
      <c r="B85" s="13"/>
      <c r="C85" s="13"/>
      <c r="D85" s="34"/>
      <c r="E85" s="34"/>
      <c r="F85" s="58">
        <f t="shared" si="4"/>
        <v>0</v>
      </c>
      <c r="G85" s="58">
        <f t="shared" si="5"/>
        <v>0</v>
      </c>
      <c r="H85" s="96"/>
      <c r="I85" s="13"/>
      <c r="J85" s="54">
        <f t="shared" si="6"/>
        <v>0</v>
      </c>
      <c r="K85" s="60">
        <f t="shared" si="7"/>
        <v>0</v>
      </c>
    </row>
    <row r="86" spans="2:11" x14ac:dyDescent="0.35">
      <c r="B86" s="13"/>
      <c r="C86" s="13"/>
      <c r="D86" s="34"/>
      <c r="E86" s="34"/>
      <c r="F86" s="58">
        <f t="shared" si="4"/>
        <v>0</v>
      </c>
      <c r="G86" s="58">
        <f t="shared" si="5"/>
        <v>0</v>
      </c>
      <c r="H86" s="96"/>
      <c r="I86" s="13"/>
      <c r="J86" s="54">
        <f t="shared" si="6"/>
        <v>0</v>
      </c>
      <c r="K86" s="60">
        <f t="shared" si="7"/>
        <v>0</v>
      </c>
    </row>
    <row r="87" spans="2:11" x14ac:dyDescent="0.35">
      <c r="B87" s="13"/>
      <c r="C87" s="13"/>
      <c r="D87" s="34"/>
      <c r="E87" s="34"/>
      <c r="F87" s="58">
        <f t="shared" si="4"/>
        <v>0</v>
      </c>
      <c r="G87" s="58">
        <f t="shared" si="5"/>
        <v>0</v>
      </c>
      <c r="H87" s="96"/>
      <c r="I87" s="13"/>
      <c r="J87" s="54">
        <f t="shared" si="6"/>
        <v>0</v>
      </c>
      <c r="K87" s="60">
        <f t="shared" si="7"/>
        <v>0</v>
      </c>
    </row>
    <row r="88" spans="2:11" x14ac:dyDescent="0.35">
      <c r="B88" s="13"/>
      <c r="C88" s="13"/>
      <c r="D88" s="34"/>
      <c r="E88" s="34"/>
      <c r="F88" s="58">
        <f t="shared" si="4"/>
        <v>0</v>
      </c>
      <c r="G88" s="58">
        <f t="shared" si="5"/>
        <v>0</v>
      </c>
      <c r="H88" s="96"/>
      <c r="I88" s="13"/>
      <c r="J88" s="54">
        <f t="shared" si="6"/>
        <v>0</v>
      </c>
      <c r="K88" s="60">
        <f t="shared" si="7"/>
        <v>0</v>
      </c>
    </row>
    <row r="89" spans="2:11" x14ac:dyDescent="0.35">
      <c r="B89" s="13"/>
      <c r="C89" s="13"/>
      <c r="D89" s="34"/>
      <c r="E89" s="34"/>
      <c r="F89" s="58">
        <f t="shared" si="4"/>
        <v>0</v>
      </c>
      <c r="G89" s="58">
        <f t="shared" si="5"/>
        <v>0</v>
      </c>
      <c r="H89" s="96"/>
      <c r="I89" s="13"/>
      <c r="J89" s="54">
        <f t="shared" si="6"/>
        <v>0</v>
      </c>
      <c r="K89" s="60">
        <f t="shared" si="7"/>
        <v>0</v>
      </c>
    </row>
    <row r="90" spans="2:11" x14ac:dyDescent="0.35">
      <c r="B90" s="13"/>
      <c r="C90" s="13"/>
      <c r="D90" s="34"/>
      <c r="E90" s="34"/>
      <c r="F90" s="58">
        <f t="shared" si="4"/>
        <v>0</v>
      </c>
      <c r="G90" s="58">
        <f t="shared" si="5"/>
        <v>0</v>
      </c>
      <c r="H90" s="96"/>
      <c r="I90" s="13"/>
      <c r="J90" s="54">
        <f t="shared" si="6"/>
        <v>0</v>
      </c>
      <c r="K90" s="60">
        <f t="shared" si="7"/>
        <v>0</v>
      </c>
    </row>
    <row r="91" spans="2:11" x14ac:dyDescent="0.35">
      <c r="B91" s="13"/>
      <c r="C91" s="13"/>
      <c r="D91" s="34"/>
      <c r="E91" s="34"/>
      <c r="F91" s="58">
        <f t="shared" si="4"/>
        <v>0</v>
      </c>
      <c r="G91" s="58">
        <f t="shared" si="5"/>
        <v>0</v>
      </c>
      <c r="H91" s="96"/>
      <c r="I91" s="13"/>
      <c r="J91" s="54">
        <f t="shared" si="6"/>
        <v>0</v>
      </c>
      <c r="K91" s="60">
        <f t="shared" si="7"/>
        <v>0</v>
      </c>
    </row>
    <row r="92" spans="2:11" x14ac:dyDescent="0.35">
      <c r="B92" s="13"/>
      <c r="C92" s="13"/>
      <c r="D92" s="34"/>
      <c r="E92" s="34"/>
      <c r="F92" s="58">
        <f t="shared" si="4"/>
        <v>0</v>
      </c>
      <c r="G92" s="58">
        <f t="shared" si="5"/>
        <v>0</v>
      </c>
      <c r="H92" s="96"/>
      <c r="I92" s="13"/>
      <c r="J92" s="54">
        <f t="shared" si="6"/>
        <v>0</v>
      </c>
      <c r="K92" s="60">
        <f t="shared" si="7"/>
        <v>0</v>
      </c>
    </row>
    <row r="93" spans="2:11" x14ac:dyDescent="0.35">
      <c r="B93" s="13"/>
      <c r="C93" s="13"/>
      <c r="D93" s="34"/>
      <c r="E93" s="34"/>
      <c r="F93" s="58">
        <f t="shared" si="4"/>
        <v>0</v>
      </c>
      <c r="G93" s="58">
        <f t="shared" si="5"/>
        <v>0</v>
      </c>
      <c r="H93" s="96"/>
      <c r="I93" s="13"/>
      <c r="J93" s="54">
        <f t="shared" si="6"/>
        <v>0</v>
      </c>
      <c r="K93" s="60">
        <f t="shared" si="7"/>
        <v>0</v>
      </c>
    </row>
    <row r="94" spans="2:11" x14ac:dyDescent="0.35">
      <c r="B94" s="13"/>
      <c r="C94" s="13"/>
      <c r="D94" s="34"/>
      <c r="E94" s="34"/>
      <c r="F94" s="58">
        <f t="shared" si="4"/>
        <v>0</v>
      </c>
      <c r="G94" s="58">
        <f t="shared" si="5"/>
        <v>0</v>
      </c>
      <c r="H94" s="96"/>
      <c r="I94" s="13"/>
      <c r="J94" s="54">
        <f t="shared" si="6"/>
        <v>0</v>
      </c>
      <c r="K94" s="60">
        <f t="shared" si="7"/>
        <v>0</v>
      </c>
    </row>
    <row r="95" spans="2:11" x14ac:dyDescent="0.35">
      <c r="B95" s="13"/>
      <c r="C95" s="13"/>
      <c r="D95" s="34"/>
      <c r="E95" s="34"/>
      <c r="F95" s="58">
        <f t="shared" si="4"/>
        <v>0</v>
      </c>
      <c r="G95" s="58">
        <f t="shared" si="5"/>
        <v>0</v>
      </c>
      <c r="H95" s="96"/>
      <c r="I95" s="13"/>
      <c r="J95" s="54">
        <f t="shared" si="6"/>
        <v>0</v>
      </c>
      <c r="K95" s="60">
        <f t="shared" si="7"/>
        <v>0</v>
      </c>
    </row>
    <row r="96" spans="2:11" x14ac:dyDescent="0.35">
      <c r="B96" s="13"/>
      <c r="C96" s="13"/>
      <c r="D96" s="34"/>
      <c r="E96" s="34"/>
      <c r="F96" s="58">
        <f t="shared" si="4"/>
        <v>0</v>
      </c>
      <c r="G96" s="58">
        <f t="shared" si="5"/>
        <v>0</v>
      </c>
      <c r="H96" s="96"/>
      <c r="I96" s="13"/>
      <c r="J96" s="54">
        <f t="shared" si="6"/>
        <v>0</v>
      </c>
      <c r="K96" s="60">
        <f t="shared" si="7"/>
        <v>0</v>
      </c>
    </row>
    <row r="97" spans="2:11" x14ac:dyDescent="0.35">
      <c r="B97" s="13"/>
      <c r="C97" s="13"/>
      <c r="D97" s="34"/>
      <c r="E97" s="34"/>
      <c r="F97" s="58">
        <f t="shared" si="4"/>
        <v>0</v>
      </c>
      <c r="G97" s="58">
        <f t="shared" si="5"/>
        <v>0</v>
      </c>
      <c r="H97" s="96"/>
      <c r="I97" s="13"/>
      <c r="J97" s="54">
        <f t="shared" si="6"/>
        <v>0</v>
      </c>
      <c r="K97" s="60">
        <f t="shared" si="7"/>
        <v>0</v>
      </c>
    </row>
    <row r="98" spans="2:11" x14ac:dyDescent="0.35">
      <c r="B98" s="13"/>
      <c r="C98" s="13"/>
      <c r="D98" s="34"/>
      <c r="E98" s="34"/>
      <c r="F98" s="58">
        <f t="shared" si="4"/>
        <v>0</v>
      </c>
      <c r="G98" s="58">
        <f t="shared" si="5"/>
        <v>0</v>
      </c>
      <c r="H98" s="96"/>
      <c r="I98" s="13"/>
      <c r="J98" s="54">
        <f t="shared" si="6"/>
        <v>0</v>
      </c>
      <c r="K98" s="60">
        <f t="shared" si="7"/>
        <v>0</v>
      </c>
    </row>
    <row r="99" spans="2:11" x14ac:dyDescent="0.35">
      <c r="B99" s="13"/>
      <c r="C99" s="13"/>
      <c r="D99" s="34"/>
      <c r="E99" s="34"/>
      <c r="F99" s="58">
        <f t="shared" si="4"/>
        <v>0</v>
      </c>
      <c r="G99" s="58">
        <f t="shared" si="5"/>
        <v>0</v>
      </c>
      <c r="H99" s="96"/>
      <c r="I99" s="13"/>
      <c r="J99" s="54">
        <f t="shared" si="6"/>
        <v>0</v>
      </c>
      <c r="K99" s="60">
        <f t="shared" si="7"/>
        <v>0</v>
      </c>
    </row>
    <row r="100" spans="2:11" x14ac:dyDescent="0.35">
      <c r="B100" s="13"/>
      <c r="C100" s="13"/>
      <c r="D100" s="34"/>
      <c r="E100" s="34"/>
      <c r="F100" s="58">
        <f t="shared" si="4"/>
        <v>0</v>
      </c>
      <c r="G100" s="58">
        <f t="shared" si="5"/>
        <v>0</v>
      </c>
      <c r="H100" s="96"/>
      <c r="I100" s="13"/>
      <c r="J100" s="54">
        <f t="shared" si="6"/>
        <v>0</v>
      </c>
      <c r="K100" s="60">
        <f t="shared" si="7"/>
        <v>0</v>
      </c>
    </row>
    <row r="101" spans="2:11" x14ac:dyDescent="0.35">
      <c r="B101" s="13"/>
      <c r="C101" s="13"/>
      <c r="D101" s="34"/>
      <c r="E101" s="34"/>
      <c r="F101" s="58">
        <f t="shared" ref="F101:F198" si="8">_xlfn.DAYS(E101,D101)/365</f>
        <v>0</v>
      </c>
      <c r="G101" s="58">
        <f t="shared" ref="G101:G198" si="9">_xlfn.DAYS(E101,D101)/30</f>
        <v>0</v>
      </c>
      <c r="H101" s="96"/>
      <c r="I101" s="13"/>
      <c r="J101" s="54">
        <f t="shared" si="6"/>
        <v>0</v>
      </c>
      <c r="K101" s="60">
        <f t="shared" si="7"/>
        <v>0</v>
      </c>
    </row>
    <row r="102" spans="2:11" x14ac:dyDescent="0.35">
      <c r="B102" s="13"/>
      <c r="C102" s="13"/>
      <c r="D102" s="34"/>
      <c r="E102" s="34"/>
      <c r="F102" s="58">
        <f t="shared" si="8"/>
        <v>0</v>
      </c>
      <c r="G102" s="58">
        <f t="shared" si="9"/>
        <v>0</v>
      </c>
      <c r="H102" s="96"/>
      <c r="I102" s="13"/>
      <c r="J102" s="54">
        <f t="shared" si="6"/>
        <v>0</v>
      </c>
      <c r="K102" s="60">
        <f t="shared" si="7"/>
        <v>0</v>
      </c>
    </row>
    <row r="103" spans="2:11" x14ac:dyDescent="0.35">
      <c r="B103" s="13"/>
      <c r="C103" s="13"/>
      <c r="D103" s="34"/>
      <c r="E103" s="34"/>
      <c r="F103" s="58">
        <f t="shared" si="8"/>
        <v>0</v>
      </c>
      <c r="G103" s="58">
        <f t="shared" si="9"/>
        <v>0</v>
      </c>
      <c r="H103" s="96"/>
      <c r="I103" s="13"/>
      <c r="J103" s="54">
        <f t="shared" si="6"/>
        <v>0</v>
      </c>
      <c r="K103" s="60">
        <f t="shared" si="7"/>
        <v>0</v>
      </c>
    </row>
    <row r="104" spans="2:11" x14ac:dyDescent="0.35">
      <c r="B104" s="13"/>
      <c r="C104" s="13"/>
      <c r="D104" s="34"/>
      <c r="E104" s="34"/>
      <c r="F104" s="58">
        <f t="shared" si="8"/>
        <v>0</v>
      </c>
      <c r="G104" s="58">
        <f t="shared" si="9"/>
        <v>0</v>
      </c>
      <c r="H104" s="96"/>
      <c r="I104" s="13"/>
      <c r="J104" s="54">
        <f t="shared" si="6"/>
        <v>0</v>
      </c>
      <c r="K104" s="60">
        <f t="shared" si="7"/>
        <v>0</v>
      </c>
    </row>
    <row r="105" spans="2:11" x14ac:dyDescent="0.35">
      <c r="B105" s="13"/>
      <c r="C105" s="13"/>
      <c r="D105" s="34"/>
      <c r="E105" s="34"/>
      <c r="F105" s="58">
        <f t="shared" si="8"/>
        <v>0</v>
      </c>
      <c r="G105" s="58">
        <f t="shared" si="9"/>
        <v>0</v>
      </c>
      <c r="H105" s="96"/>
      <c r="I105" s="13"/>
      <c r="J105" s="54">
        <f t="shared" si="6"/>
        <v>0</v>
      </c>
      <c r="K105" s="60">
        <f t="shared" si="7"/>
        <v>0</v>
      </c>
    </row>
    <row r="106" spans="2:11" x14ac:dyDescent="0.35">
      <c r="B106" s="13"/>
      <c r="C106" s="13"/>
      <c r="D106" s="34"/>
      <c r="E106" s="34"/>
      <c r="F106" s="58">
        <f t="shared" si="8"/>
        <v>0</v>
      </c>
      <c r="G106" s="58">
        <f t="shared" si="9"/>
        <v>0</v>
      </c>
      <c r="H106" s="96"/>
      <c r="I106" s="13"/>
      <c r="J106" s="54">
        <f t="shared" si="6"/>
        <v>0</v>
      </c>
      <c r="K106" s="60">
        <f t="shared" si="7"/>
        <v>0</v>
      </c>
    </row>
    <row r="107" spans="2:11" x14ac:dyDescent="0.35">
      <c r="B107" s="13"/>
      <c r="C107" s="13"/>
      <c r="D107" s="34"/>
      <c r="E107" s="34"/>
      <c r="F107" s="58">
        <f t="shared" si="8"/>
        <v>0</v>
      </c>
      <c r="G107" s="58">
        <f t="shared" si="9"/>
        <v>0</v>
      </c>
      <c r="H107" s="96"/>
      <c r="I107" s="13"/>
      <c r="J107" s="54">
        <f t="shared" si="6"/>
        <v>0</v>
      </c>
      <c r="K107" s="60">
        <f t="shared" si="7"/>
        <v>0</v>
      </c>
    </row>
    <row r="108" spans="2:11" x14ac:dyDescent="0.35">
      <c r="B108" s="13"/>
      <c r="C108" s="13"/>
      <c r="D108" s="34"/>
      <c r="E108" s="34"/>
      <c r="F108" s="58">
        <f t="shared" si="8"/>
        <v>0</v>
      </c>
      <c r="G108" s="58">
        <f t="shared" si="9"/>
        <v>0</v>
      </c>
      <c r="H108" s="96"/>
      <c r="I108" s="13"/>
      <c r="J108" s="54">
        <f t="shared" si="6"/>
        <v>0</v>
      </c>
      <c r="K108" s="60">
        <f t="shared" si="7"/>
        <v>0</v>
      </c>
    </row>
    <row r="109" spans="2:11" x14ac:dyDescent="0.35">
      <c r="B109" s="13"/>
      <c r="C109" s="13"/>
      <c r="D109" s="34"/>
      <c r="E109" s="34"/>
      <c r="F109" s="58">
        <f t="shared" si="8"/>
        <v>0</v>
      </c>
      <c r="G109" s="58">
        <f t="shared" si="9"/>
        <v>0</v>
      </c>
      <c r="H109" s="96"/>
      <c r="I109" s="13"/>
      <c r="J109" s="54">
        <f t="shared" si="6"/>
        <v>0</v>
      </c>
      <c r="K109" s="60">
        <f t="shared" si="7"/>
        <v>0</v>
      </c>
    </row>
    <row r="110" spans="2:11" x14ac:dyDescent="0.35">
      <c r="B110" s="13"/>
      <c r="C110" s="13"/>
      <c r="D110" s="34"/>
      <c r="E110" s="34"/>
      <c r="F110" s="58">
        <f t="shared" si="8"/>
        <v>0</v>
      </c>
      <c r="G110" s="58">
        <f t="shared" si="9"/>
        <v>0</v>
      </c>
      <c r="H110" s="96"/>
      <c r="I110" s="13"/>
      <c r="J110" s="54">
        <f t="shared" si="6"/>
        <v>0</v>
      </c>
      <c r="K110" s="60">
        <f t="shared" si="7"/>
        <v>0</v>
      </c>
    </row>
    <row r="111" spans="2:11" x14ac:dyDescent="0.35">
      <c r="B111" s="13"/>
      <c r="C111" s="13"/>
      <c r="D111" s="34"/>
      <c r="E111" s="34"/>
      <c r="F111" s="58">
        <f t="shared" si="8"/>
        <v>0</v>
      </c>
      <c r="G111" s="58">
        <f t="shared" si="9"/>
        <v>0</v>
      </c>
      <c r="H111" s="96"/>
      <c r="I111" s="13"/>
      <c r="J111" s="54">
        <f t="shared" si="6"/>
        <v>0</v>
      </c>
      <c r="K111" s="60">
        <f t="shared" si="7"/>
        <v>0</v>
      </c>
    </row>
    <row r="112" spans="2:11" x14ac:dyDescent="0.35">
      <c r="B112" s="13"/>
      <c r="C112" s="13"/>
      <c r="D112" s="34"/>
      <c r="E112" s="34"/>
      <c r="F112" s="58">
        <f t="shared" si="8"/>
        <v>0</v>
      </c>
      <c r="G112" s="58">
        <f t="shared" si="9"/>
        <v>0</v>
      </c>
      <c r="H112" s="96"/>
      <c r="I112" s="13"/>
      <c r="J112" s="54">
        <f t="shared" si="6"/>
        <v>0</v>
      </c>
      <c r="K112" s="60">
        <f t="shared" si="7"/>
        <v>0</v>
      </c>
    </row>
    <row r="113" spans="2:11" x14ac:dyDescent="0.35">
      <c r="B113" s="13"/>
      <c r="C113" s="13"/>
      <c r="D113" s="34"/>
      <c r="E113" s="34"/>
      <c r="F113" s="58">
        <f t="shared" si="8"/>
        <v>0</v>
      </c>
      <c r="G113" s="58">
        <f t="shared" si="9"/>
        <v>0</v>
      </c>
      <c r="H113" s="96"/>
      <c r="I113" s="13"/>
      <c r="J113" s="54">
        <f t="shared" si="6"/>
        <v>0</v>
      </c>
      <c r="K113" s="60">
        <f t="shared" si="7"/>
        <v>0</v>
      </c>
    </row>
    <row r="114" spans="2:11" x14ac:dyDescent="0.35">
      <c r="B114" s="13"/>
      <c r="C114" s="13"/>
      <c r="D114" s="34"/>
      <c r="E114" s="34"/>
      <c r="F114" s="58">
        <f t="shared" si="8"/>
        <v>0</v>
      </c>
      <c r="G114" s="58">
        <f t="shared" si="9"/>
        <v>0</v>
      </c>
      <c r="H114" s="96"/>
      <c r="I114" s="13"/>
      <c r="J114" s="54">
        <f t="shared" si="6"/>
        <v>0</v>
      </c>
      <c r="K114" s="60">
        <f t="shared" si="7"/>
        <v>0</v>
      </c>
    </row>
    <row r="115" spans="2:11" x14ac:dyDescent="0.35">
      <c r="B115" s="13"/>
      <c r="C115" s="13"/>
      <c r="D115" s="34"/>
      <c r="E115" s="34"/>
      <c r="F115" s="58">
        <f t="shared" si="8"/>
        <v>0</v>
      </c>
      <c r="G115" s="58">
        <f t="shared" si="9"/>
        <v>0</v>
      </c>
      <c r="H115" s="96"/>
      <c r="I115" s="13"/>
      <c r="J115" s="54">
        <f t="shared" si="6"/>
        <v>0</v>
      </c>
      <c r="K115" s="60">
        <f t="shared" si="7"/>
        <v>0</v>
      </c>
    </row>
    <row r="116" spans="2:11" x14ac:dyDescent="0.35">
      <c r="B116" s="13"/>
      <c r="C116" s="13"/>
      <c r="D116" s="34"/>
      <c r="E116" s="34"/>
      <c r="F116" s="58">
        <f t="shared" si="8"/>
        <v>0</v>
      </c>
      <c r="G116" s="58">
        <f t="shared" si="9"/>
        <v>0</v>
      </c>
      <c r="H116" s="96"/>
      <c r="I116" s="13"/>
      <c r="J116" s="54">
        <f t="shared" si="6"/>
        <v>0</v>
      </c>
      <c r="K116" s="60">
        <f t="shared" si="7"/>
        <v>0</v>
      </c>
    </row>
    <row r="117" spans="2:11" x14ac:dyDescent="0.35">
      <c r="B117" s="13"/>
      <c r="C117" s="13"/>
      <c r="D117" s="34"/>
      <c r="E117" s="34"/>
      <c r="F117" s="58">
        <f t="shared" si="8"/>
        <v>0</v>
      </c>
      <c r="G117" s="58">
        <f t="shared" si="9"/>
        <v>0</v>
      </c>
      <c r="H117" s="96"/>
      <c r="I117" s="13"/>
      <c r="J117" s="54">
        <f t="shared" si="6"/>
        <v>0</v>
      </c>
      <c r="K117" s="60">
        <f t="shared" si="7"/>
        <v>0</v>
      </c>
    </row>
    <row r="118" spans="2:11" x14ac:dyDescent="0.35">
      <c r="B118" s="13"/>
      <c r="C118" s="13"/>
      <c r="D118" s="34"/>
      <c r="E118" s="34"/>
      <c r="F118" s="58">
        <f t="shared" si="8"/>
        <v>0</v>
      </c>
      <c r="G118" s="58">
        <f t="shared" si="9"/>
        <v>0</v>
      </c>
      <c r="H118" s="96"/>
      <c r="I118" s="13"/>
      <c r="J118" s="54">
        <f t="shared" si="6"/>
        <v>0</v>
      </c>
      <c r="K118" s="60">
        <f t="shared" si="7"/>
        <v>0</v>
      </c>
    </row>
    <row r="119" spans="2:11" x14ac:dyDescent="0.35">
      <c r="B119" s="13"/>
      <c r="C119" s="13"/>
      <c r="D119" s="34"/>
      <c r="E119" s="34"/>
      <c r="F119" s="58">
        <f t="shared" si="8"/>
        <v>0</v>
      </c>
      <c r="G119" s="58">
        <f t="shared" si="9"/>
        <v>0</v>
      </c>
      <c r="H119" s="96"/>
      <c r="I119" s="13"/>
      <c r="J119" s="54">
        <f t="shared" si="6"/>
        <v>0</v>
      </c>
      <c r="K119" s="60">
        <f t="shared" si="7"/>
        <v>0</v>
      </c>
    </row>
    <row r="120" spans="2:11" x14ac:dyDescent="0.35">
      <c r="B120" s="13"/>
      <c r="C120" s="13"/>
      <c r="D120" s="34"/>
      <c r="E120" s="34"/>
      <c r="F120" s="58">
        <f t="shared" si="8"/>
        <v>0</v>
      </c>
      <c r="G120" s="58">
        <f t="shared" si="9"/>
        <v>0</v>
      </c>
      <c r="H120" s="96"/>
      <c r="I120" s="13"/>
      <c r="J120" s="54">
        <f t="shared" si="6"/>
        <v>0</v>
      </c>
      <c r="K120" s="60">
        <f t="shared" si="7"/>
        <v>0</v>
      </c>
    </row>
    <row r="121" spans="2:11" x14ac:dyDescent="0.35">
      <c r="B121" s="13"/>
      <c r="C121" s="13"/>
      <c r="D121" s="34"/>
      <c r="E121" s="34"/>
      <c r="F121" s="58">
        <f t="shared" si="8"/>
        <v>0</v>
      </c>
      <c r="G121" s="58">
        <f t="shared" si="9"/>
        <v>0</v>
      </c>
      <c r="H121" s="96"/>
      <c r="I121" s="13"/>
      <c r="J121" s="54">
        <f t="shared" si="6"/>
        <v>0</v>
      </c>
      <c r="K121" s="60">
        <f t="shared" si="7"/>
        <v>0</v>
      </c>
    </row>
    <row r="122" spans="2:11" x14ac:dyDescent="0.35">
      <c r="B122" s="13"/>
      <c r="C122" s="13"/>
      <c r="D122" s="34"/>
      <c r="E122" s="34"/>
      <c r="F122" s="58">
        <f t="shared" si="8"/>
        <v>0</v>
      </c>
      <c r="G122" s="58">
        <f t="shared" si="9"/>
        <v>0</v>
      </c>
      <c r="H122" s="96"/>
      <c r="I122" s="13"/>
      <c r="J122" s="54">
        <f t="shared" si="6"/>
        <v>0</v>
      </c>
      <c r="K122" s="60">
        <f t="shared" si="7"/>
        <v>0</v>
      </c>
    </row>
    <row r="123" spans="2:11" x14ac:dyDescent="0.35">
      <c r="B123" s="13"/>
      <c r="C123" s="13"/>
      <c r="D123" s="34"/>
      <c r="E123" s="34"/>
      <c r="F123" s="58">
        <f t="shared" si="8"/>
        <v>0</v>
      </c>
      <c r="G123" s="58">
        <f t="shared" si="9"/>
        <v>0</v>
      </c>
      <c r="H123" s="96"/>
      <c r="I123" s="13"/>
      <c r="J123" s="54">
        <f t="shared" si="6"/>
        <v>0</v>
      </c>
      <c r="K123" s="60">
        <f t="shared" si="7"/>
        <v>0</v>
      </c>
    </row>
    <row r="124" spans="2:11" x14ac:dyDescent="0.35">
      <c r="B124" s="13"/>
      <c r="C124" s="13"/>
      <c r="D124" s="34"/>
      <c r="E124" s="34"/>
      <c r="F124" s="58">
        <f t="shared" si="8"/>
        <v>0</v>
      </c>
      <c r="G124" s="58">
        <f t="shared" si="9"/>
        <v>0</v>
      </c>
      <c r="H124" s="96"/>
      <c r="I124" s="13"/>
      <c r="J124" s="54">
        <f t="shared" si="6"/>
        <v>0</v>
      </c>
      <c r="K124" s="60">
        <f t="shared" si="7"/>
        <v>0</v>
      </c>
    </row>
    <row r="125" spans="2:11" x14ac:dyDescent="0.35">
      <c r="B125" s="13"/>
      <c r="C125" s="13"/>
      <c r="D125" s="34"/>
      <c r="E125" s="34"/>
      <c r="F125" s="58">
        <f t="shared" si="8"/>
        <v>0</v>
      </c>
      <c r="G125" s="58">
        <f t="shared" si="9"/>
        <v>0</v>
      </c>
      <c r="H125" s="96"/>
      <c r="I125" s="13"/>
      <c r="J125" s="54">
        <f t="shared" si="6"/>
        <v>0</v>
      </c>
      <c r="K125" s="60">
        <f t="shared" si="7"/>
        <v>0</v>
      </c>
    </row>
    <row r="126" spans="2:11" x14ac:dyDescent="0.35">
      <c r="B126" s="13"/>
      <c r="C126" s="13"/>
      <c r="D126" s="34"/>
      <c r="E126" s="34"/>
      <c r="F126" s="58">
        <f t="shared" si="8"/>
        <v>0</v>
      </c>
      <c r="G126" s="58">
        <f t="shared" si="9"/>
        <v>0</v>
      </c>
      <c r="H126" s="96"/>
      <c r="I126" s="13"/>
      <c r="J126" s="54">
        <f t="shared" si="6"/>
        <v>0</v>
      </c>
      <c r="K126" s="60">
        <f t="shared" si="7"/>
        <v>0</v>
      </c>
    </row>
    <row r="127" spans="2:11" x14ac:dyDescent="0.35">
      <c r="B127" s="13"/>
      <c r="C127" s="13"/>
      <c r="D127" s="34"/>
      <c r="E127" s="34"/>
      <c r="F127" s="58">
        <f t="shared" si="8"/>
        <v>0</v>
      </c>
      <c r="G127" s="58">
        <f t="shared" si="9"/>
        <v>0</v>
      </c>
      <c r="H127" s="96"/>
      <c r="I127" s="13"/>
      <c r="J127" s="54">
        <f t="shared" si="6"/>
        <v>0</v>
      </c>
      <c r="K127" s="60">
        <f t="shared" si="7"/>
        <v>0</v>
      </c>
    </row>
    <row r="128" spans="2:11" x14ac:dyDescent="0.35">
      <c r="B128" s="13"/>
      <c r="C128" s="13"/>
      <c r="D128" s="34"/>
      <c r="E128" s="34"/>
      <c r="F128" s="58">
        <f t="shared" si="8"/>
        <v>0</v>
      </c>
      <c r="G128" s="58">
        <f t="shared" si="9"/>
        <v>0</v>
      </c>
      <c r="H128" s="96"/>
      <c r="I128" s="13"/>
      <c r="J128" s="54">
        <f t="shared" si="6"/>
        <v>0</v>
      </c>
      <c r="K128" s="60">
        <f t="shared" si="7"/>
        <v>0</v>
      </c>
    </row>
    <row r="129" spans="2:11" x14ac:dyDescent="0.35">
      <c r="B129" s="13"/>
      <c r="C129" s="13"/>
      <c r="D129" s="34"/>
      <c r="E129" s="34"/>
      <c r="F129" s="58">
        <f t="shared" si="8"/>
        <v>0</v>
      </c>
      <c r="G129" s="58">
        <f t="shared" si="9"/>
        <v>0</v>
      </c>
      <c r="H129" s="96"/>
      <c r="I129" s="13"/>
      <c r="J129" s="54">
        <f t="shared" si="6"/>
        <v>0</v>
      </c>
      <c r="K129" s="60">
        <f t="shared" si="7"/>
        <v>0</v>
      </c>
    </row>
    <row r="130" spans="2:11" x14ac:dyDescent="0.35">
      <c r="B130" s="13"/>
      <c r="C130" s="13"/>
      <c r="D130" s="34"/>
      <c r="E130" s="34"/>
      <c r="F130" s="58">
        <f t="shared" si="8"/>
        <v>0</v>
      </c>
      <c r="G130" s="58">
        <f t="shared" si="9"/>
        <v>0</v>
      </c>
      <c r="H130" s="96"/>
      <c r="I130" s="13"/>
      <c r="J130" s="54">
        <f t="shared" si="6"/>
        <v>0</v>
      </c>
      <c r="K130" s="60">
        <f t="shared" si="7"/>
        <v>0</v>
      </c>
    </row>
    <row r="131" spans="2:11" x14ac:dyDescent="0.35">
      <c r="B131" s="13"/>
      <c r="C131" s="13"/>
      <c r="D131" s="34"/>
      <c r="E131" s="34"/>
      <c r="F131" s="58">
        <f t="shared" si="8"/>
        <v>0</v>
      </c>
      <c r="G131" s="58">
        <f t="shared" si="9"/>
        <v>0</v>
      </c>
      <c r="H131" s="96"/>
      <c r="I131" s="13"/>
      <c r="J131" s="54">
        <f t="shared" si="6"/>
        <v>0</v>
      </c>
      <c r="K131" s="60">
        <f t="shared" si="7"/>
        <v>0</v>
      </c>
    </row>
    <row r="132" spans="2:11" x14ac:dyDescent="0.35">
      <c r="B132" s="13"/>
      <c r="C132" s="13"/>
      <c r="D132" s="34"/>
      <c r="E132" s="34"/>
      <c r="F132" s="58">
        <f t="shared" si="8"/>
        <v>0</v>
      </c>
      <c r="G132" s="58">
        <f t="shared" si="9"/>
        <v>0</v>
      </c>
      <c r="H132" s="96"/>
      <c r="I132" s="13"/>
      <c r="J132" s="54">
        <f t="shared" si="6"/>
        <v>0</v>
      </c>
      <c r="K132" s="60">
        <f t="shared" si="7"/>
        <v>0</v>
      </c>
    </row>
    <row r="133" spans="2:11" x14ac:dyDescent="0.35">
      <c r="B133" s="13"/>
      <c r="C133" s="13"/>
      <c r="D133" s="34"/>
      <c r="E133" s="34"/>
      <c r="F133" s="58">
        <f t="shared" si="8"/>
        <v>0</v>
      </c>
      <c r="G133" s="58">
        <f t="shared" si="9"/>
        <v>0</v>
      </c>
      <c r="H133" s="96"/>
      <c r="I133" s="13"/>
      <c r="J133" s="54">
        <f t="shared" si="6"/>
        <v>0</v>
      </c>
      <c r="K133" s="60">
        <f t="shared" si="7"/>
        <v>0</v>
      </c>
    </row>
    <row r="134" spans="2:11" x14ac:dyDescent="0.35">
      <c r="B134" s="13"/>
      <c r="C134" s="13"/>
      <c r="D134" s="34"/>
      <c r="E134" s="34"/>
      <c r="F134" s="58">
        <f t="shared" si="8"/>
        <v>0</v>
      </c>
      <c r="G134" s="58">
        <f t="shared" si="9"/>
        <v>0</v>
      </c>
      <c r="H134" s="96"/>
      <c r="I134" s="13"/>
      <c r="J134" s="54">
        <f t="shared" si="6"/>
        <v>0</v>
      </c>
      <c r="K134" s="60">
        <f t="shared" si="7"/>
        <v>0</v>
      </c>
    </row>
    <row r="135" spans="2:11" x14ac:dyDescent="0.35">
      <c r="B135" s="13"/>
      <c r="C135" s="13"/>
      <c r="D135" s="34"/>
      <c r="E135" s="34"/>
      <c r="F135" s="58">
        <f t="shared" si="8"/>
        <v>0</v>
      </c>
      <c r="G135" s="58">
        <f t="shared" si="9"/>
        <v>0</v>
      </c>
      <c r="H135" s="96"/>
      <c r="I135" s="13"/>
      <c r="J135" s="54">
        <f t="shared" si="6"/>
        <v>0</v>
      </c>
      <c r="K135" s="60">
        <f t="shared" si="7"/>
        <v>0</v>
      </c>
    </row>
    <row r="136" spans="2:11" x14ac:dyDescent="0.35">
      <c r="B136" s="13"/>
      <c r="C136" s="13"/>
      <c r="D136" s="34"/>
      <c r="E136" s="34"/>
      <c r="F136" s="58">
        <f t="shared" si="8"/>
        <v>0</v>
      </c>
      <c r="G136" s="58">
        <f t="shared" si="9"/>
        <v>0</v>
      </c>
      <c r="H136" s="96"/>
      <c r="I136" s="13"/>
      <c r="J136" s="54">
        <f t="shared" si="6"/>
        <v>0</v>
      </c>
      <c r="K136" s="60">
        <f t="shared" si="7"/>
        <v>0</v>
      </c>
    </row>
    <row r="137" spans="2:11" x14ac:dyDescent="0.35">
      <c r="B137" s="13"/>
      <c r="C137" s="13"/>
      <c r="D137" s="34"/>
      <c r="E137" s="34"/>
      <c r="F137" s="58">
        <f t="shared" si="8"/>
        <v>0</v>
      </c>
      <c r="G137" s="58">
        <f t="shared" si="9"/>
        <v>0</v>
      </c>
      <c r="H137" s="96"/>
      <c r="I137" s="13"/>
      <c r="J137" s="54">
        <f t="shared" si="6"/>
        <v>0</v>
      </c>
      <c r="K137" s="60">
        <f t="shared" si="7"/>
        <v>0</v>
      </c>
    </row>
    <row r="138" spans="2:11" x14ac:dyDescent="0.35">
      <c r="B138" s="13"/>
      <c r="C138" s="13"/>
      <c r="D138" s="34"/>
      <c r="E138" s="34"/>
      <c r="F138" s="58">
        <f t="shared" si="8"/>
        <v>0</v>
      </c>
      <c r="G138" s="58">
        <f t="shared" si="9"/>
        <v>0</v>
      </c>
      <c r="H138" s="96"/>
      <c r="I138" s="13"/>
      <c r="J138" s="54">
        <f t="shared" si="6"/>
        <v>0</v>
      </c>
      <c r="K138" s="60">
        <f t="shared" si="7"/>
        <v>0</v>
      </c>
    </row>
    <row r="139" spans="2:11" x14ac:dyDescent="0.35">
      <c r="B139" s="13"/>
      <c r="C139" s="13"/>
      <c r="D139" s="34"/>
      <c r="E139" s="34"/>
      <c r="F139" s="58">
        <f t="shared" si="8"/>
        <v>0</v>
      </c>
      <c r="G139" s="58">
        <f t="shared" si="9"/>
        <v>0</v>
      </c>
      <c r="H139" s="96"/>
      <c r="I139" s="13"/>
      <c r="J139" s="54">
        <f t="shared" si="6"/>
        <v>0</v>
      </c>
      <c r="K139" s="60">
        <f t="shared" si="7"/>
        <v>0</v>
      </c>
    </row>
    <row r="140" spans="2:11" x14ac:dyDescent="0.35">
      <c r="B140" s="13"/>
      <c r="C140" s="13"/>
      <c r="D140" s="34"/>
      <c r="E140" s="34"/>
      <c r="F140" s="58">
        <f t="shared" si="8"/>
        <v>0</v>
      </c>
      <c r="G140" s="58">
        <f t="shared" si="9"/>
        <v>0</v>
      </c>
      <c r="H140" s="96"/>
      <c r="I140" s="13"/>
      <c r="J140" s="54">
        <f t="shared" ref="J140:J200" si="10">IF(I140="ÁREA",1,IF(I140="AFÍN",0.8,IF(I140="CAMPO DE LA BIOLOGÍA",0.5,IF(I140="CIENCIAS BÁSICAS Y DE LA SALUD",0.3,IF(I140="OTROS",0.2,)))))</f>
        <v>0</v>
      </c>
      <c r="K140" s="60">
        <f t="shared" ref="K140:K200" si="11">IF(C140="IP proyecto I+D público competitivo",S$10*F140*J140,IF(C140="Miembro proyecto I+D público competitivo",S$11*F140*J140,IF(C140="IP o miembro proyectos artículo 60 LOSU 83LOU u otros",S$12*F140*J140,IF(AND(C140="Aportación congreso nacional",H140="Sí"),S$13*2*J140,IF(AND(C140="Aportación congreso nacional",H140="No"),S$13*J140,IF(AND(C140="Aportación congreso internacional",H140="Sí"),S$14*2*J140,IF(AND(C140="Aportación congreso internacional",H140="No"),S$14*J140,IF(C140="Licencia de propiedad industrial o intelectual",S$15*J140,IF(C140="Premio de investigación y transferencia",S$16*J140,IF(C140="Estancia oficial",S$17*G140*J140,0))))))))))</f>
        <v>0</v>
      </c>
    </row>
    <row r="141" spans="2:11" x14ac:dyDescent="0.35">
      <c r="B141" s="13"/>
      <c r="C141" s="13"/>
      <c r="D141" s="34"/>
      <c r="E141" s="34"/>
      <c r="F141" s="58">
        <f t="shared" si="8"/>
        <v>0</v>
      </c>
      <c r="G141" s="58">
        <f t="shared" si="9"/>
        <v>0</v>
      </c>
      <c r="H141" s="96"/>
      <c r="I141" s="13"/>
      <c r="J141" s="54">
        <f t="shared" si="10"/>
        <v>0</v>
      </c>
      <c r="K141" s="60">
        <f t="shared" si="11"/>
        <v>0</v>
      </c>
    </row>
    <row r="142" spans="2:11" x14ac:dyDescent="0.35">
      <c r="B142" s="13"/>
      <c r="C142" s="13"/>
      <c r="D142" s="34"/>
      <c r="E142" s="34"/>
      <c r="F142" s="58">
        <f t="shared" si="8"/>
        <v>0</v>
      </c>
      <c r="G142" s="58">
        <f t="shared" si="9"/>
        <v>0</v>
      </c>
      <c r="H142" s="96"/>
      <c r="I142" s="13"/>
      <c r="J142" s="54">
        <f t="shared" si="10"/>
        <v>0</v>
      </c>
      <c r="K142" s="60">
        <f t="shared" si="11"/>
        <v>0</v>
      </c>
    </row>
    <row r="143" spans="2:11" x14ac:dyDescent="0.35">
      <c r="B143" s="13"/>
      <c r="C143" s="13"/>
      <c r="D143" s="34"/>
      <c r="E143" s="34"/>
      <c r="F143" s="58">
        <f t="shared" si="8"/>
        <v>0</v>
      </c>
      <c r="G143" s="58">
        <f t="shared" si="9"/>
        <v>0</v>
      </c>
      <c r="H143" s="96"/>
      <c r="I143" s="13"/>
      <c r="J143" s="54">
        <f t="shared" si="10"/>
        <v>0</v>
      </c>
      <c r="K143" s="60">
        <f t="shared" si="11"/>
        <v>0</v>
      </c>
    </row>
    <row r="144" spans="2:11" x14ac:dyDescent="0.35">
      <c r="B144" s="13"/>
      <c r="C144" s="13"/>
      <c r="D144" s="34"/>
      <c r="E144" s="34"/>
      <c r="F144" s="58">
        <f t="shared" si="8"/>
        <v>0</v>
      </c>
      <c r="G144" s="58">
        <f t="shared" si="9"/>
        <v>0</v>
      </c>
      <c r="H144" s="96"/>
      <c r="I144" s="13"/>
      <c r="J144" s="54">
        <f t="shared" si="10"/>
        <v>0</v>
      </c>
      <c r="K144" s="60">
        <f t="shared" si="11"/>
        <v>0</v>
      </c>
    </row>
    <row r="145" spans="2:11" x14ac:dyDescent="0.35">
      <c r="B145" s="13"/>
      <c r="C145" s="13"/>
      <c r="D145" s="34"/>
      <c r="E145" s="34"/>
      <c r="F145" s="58">
        <f t="shared" si="8"/>
        <v>0</v>
      </c>
      <c r="G145" s="58">
        <f t="shared" si="9"/>
        <v>0</v>
      </c>
      <c r="H145" s="96"/>
      <c r="I145" s="13"/>
      <c r="J145" s="54">
        <f t="shared" si="10"/>
        <v>0</v>
      </c>
      <c r="K145" s="60">
        <f t="shared" si="11"/>
        <v>0</v>
      </c>
    </row>
    <row r="146" spans="2:11" x14ac:dyDescent="0.35">
      <c r="B146" s="13"/>
      <c r="C146" s="13"/>
      <c r="D146" s="34"/>
      <c r="E146" s="34"/>
      <c r="F146" s="58">
        <f t="shared" si="8"/>
        <v>0</v>
      </c>
      <c r="G146" s="58">
        <f t="shared" si="9"/>
        <v>0</v>
      </c>
      <c r="H146" s="96"/>
      <c r="I146" s="13"/>
      <c r="J146" s="54">
        <f t="shared" si="10"/>
        <v>0</v>
      </c>
      <c r="K146" s="60">
        <f t="shared" si="11"/>
        <v>0</v>
      </c>
    </row>
    <row r="147" spans="2:11" x14ac:dyDescent="0.35">
      <c r="B147" s="13"/>
      <c r="C147" s="13"/>
      <c r="D147" s="34"/>
      <c r="E147" s="34"/>
      <c r="F147" s="58">
        <f t="shared" si="8"/>
        <v>0</v>
      </c>
      <c r="G147" s="58">
        <f t="shared" si="9"/>
        <v>0</v>
      </c>
      <c r="H147" s="96"/>
      <c r="I147" s="13"/>
      <c r="J147" s="54">
        <f t="shared" si="10"/>
        <v>0</v>
      </c>
      <c r="K147" s="60">
        <f t="shared" si="11"/>
        <v>0</v>
      </c>
    </row>
    <row r="148" spans="2:11" x14ac:dyDescent="0.35">
      <c r="B148" s="13"/>
      <c r="C148" s="13"/>
      <c r="D148" s="34"/>
      <c r="E148" s="34"/>
      <c r="F148" s="58">
        <f t="shared" si="8"/>
        <v>0</v>
      </c>
      <c r="G148" s="58">
        <f t="shared" si="9"/>
        <v>0</v>
      </c>
      <c r="H148" s="96"/>
      <c r="I148" s="13"/>
      <c r="J148" s="54">
        <f t="shared" si="10"/>
        <v>0</v>
      </c>
      <c r="K148" s="60">
        <f t="shared" si="11"/>
        <v>0</v>
      </c>
    </row>
    <row r="149" spans="2:11" x14ac:dyDescent="0.35">
      <c r="B149" s="13"/>
      <c r="C149" s="13"/>
      <c r="D149" s="34"/>
      <c r="E149" s="34"/>
      <c r="F149" s="58">
        <f t="shared" si="8"/>
        <v>0</v>
      </c>
      <c r="G149" s="58">
        <f t="shared" si="9"/>
        <v>0</v>
      </c>
      <c r="H149" s="96"/>
      <c r="I149" s="13"/>
      <c r="J149" s="54">
        <f t="shared" si="10"/>
        <v>0</v>
      </c>
      <c r="K149" s="60">
        <f t="shared" si="11"/>
        <v>0</v>
      </c>
    </row>
    <row r="150" spans="2:11" x14ac:dyDescent="0.35">
      <c r="B150" s="13"/>
      <c r="C150" s="13"/>
      <c r="D150" s="34"/>
      <c r="E150" s="34"/>
      <c r="F150" s="58">
        <f t="shared" si="8"/>
        <v>0</v>
      </c>
      <c r="G150" s="58">
        <f t="shared" si="9"/>
        <v>0</v>
      </c>
      <c r="H150" s="96"/>
      <c r="I150" s="13"/>
      <c r="J150" s="54">
        <f t="shared" si="10"/>
        <v>0</v>
      </c>
      <c r="K150" s="60">
        <f t="shared" si="11"/>
        <v>0</v>
      </c>
    </row>
    <row r="151" spans="2:11" x14ac:dyDescent="0.35">
      <c r="B151" s="13"/>
      <c r="C151" s="13"/>
      <c r="D151" s="34"/>
      <c r="E151" s="34"/>
      <c r="F151" s="58">
        <f t="shared" si="8"/>
        <v>0</v>
      </c>
      <c r="G151" s="58">
        <f t="shared" si="9"/>
        <v>0</v>
      </c>
      <c r="H151" s="96"/>
      <c r="I151" s="13"/>
      <c r="J151" s="54">
        <f t="shared" si="10"/>
        <v>0</v>
      </c>
      <c r="K151" s="60">
        <f t="shared" si="11"/>
        <v>0</v>
      </c>
    </row>
    <row r="152" spans="2:11" x14ac:dyDescent="0.35">
      <c r="B152" s="13"/>
      <c r="C152" s="13"/>
      <c r="D152" s="34"/>
      <c r="E152" s="34"/>
      <c r="F152" s="58">
        <f t="shared" si="8"/>
        <v>0</v>
      </c>
      <c r="G152" s="58">
        <f t="shared" si="9"/>
        <v>0</v>
      </c>
      <c r="H152" s="96"/>
      <c r="I152" s="13"/>
      <c r="J152" s="54">
        <f t="shared" si="10"/>
        <v>0</v>
      </c>
      <c r="K152" s="60">
        <f t="shared" si="11"/>
        <v>0</v>
      </c>
    </row>
    <row r="153" spans="2:11" x14ac:dyDescent="0.35">
      <c r="B153" s="13"/>
      <c r="C153" s="13"/>
      <c r="D153" s="34"/>
      <c r="E153" s="34"/>
      <c r="F153" s="58">
        <f t="shared" si="8"/>
        <v>0</v>
      </c>
      <c r="G153" s="58">
        <f t="shared" si="9"/>
        <v>0</v>
      </c>
      <c r="H153" s="96"/>
      <c r="I153" s="13"/>
      <c r="J153" s="54">
        <f t="shared" si="10"/>
        <v>0</v>
      </c>
      <c r="K153" s="60">
        <f t="shared" si="11"/>
        <v>0</v>
      </c>
    </row>
    <row r="154" spans="2:11" x14ac:dyDescent="0.35">
      <c r="B154" s="13"/>
      <c r="C154" s="13"/>
      <c r="D154" s="34"/>
      <c r="E154" s="34"/>
      <c r="F154" s="58">
        <f t="shared" si="8"/>
        <v>0</v>
      </c>
      <c r="G154" s="58">
        <f t="shared" si="9"/>
        <v>0</v>
      </c>
      <c r="H154" s="96"/>
      <c r="I154" s="13"/>
      <c r="J154" s="54">
        <f t="shared" si="10"/>
        <v>0</v>
      </c>
      <c r="K154" s="60">
        <f t="shared" si="11"/>
        <v>0</v>
      </c>
    </row>
    <row r="155" spans="2:11" x14ac:dyDescent="0.35">
      <c r="B155" s="13"/>
      <c r="C155" s="13"/>
      <c r="D155" s="34"/>
      <c r="E155" s="34"/>
      <c r="F155" s="58">
        <f t="shared" si="8"/>
        <v>0</v>
      </c>
      <c r="G155" s="58">
        <f t="shared" si="9"/>
        <v>0</v>
      </c>
      <c r="H155" s="96"/>
      <c r="I155" s="13"/>
      <c r="J155" s="54">
        <f t="shared" si="10"/>
        <v>0</v>
      </c>
      <c r="K155" s="60">
        <f t="shared" si="11"/>
        <v>0</v>
      </c>
    </row>
    <row r="156" spans="2:11" x14ac:dyDescent="0.35">
      <c r="B156" s="13"/>
      <c r="C156" s="13"/>
      <c r="D156" s="34"/>
      <c r="E156" s="34"/>
      <c r="F156" s="58">
        <f t="shared" si="8"/>
        <v>0</v>
      </c>
      <c r="G156" s="58">
        <f t="shared" si="9"/>
        <v>0</v>
      </c>
      <c r="H156" s="96"/>
      <c r="I156" s="13"/>
      <c r="J156" s="54">
        <f t="shared" si="10"/>
        <v>0</v>
      </c>
      <c r="K156" s="60">
        <f t="shared" si="11"/>
        <v>0</v>
      </c>
    </row>
    <row r="157" spans="2:11" x14ac:dyDescent="0.35">
      <c r="B157" s="13"/>
      <c r="C157" s="13"/>
      <c r="D157" s="34"/>
      <c r="E157" s="34"/>
      <c r="F157" s="58">
        <f t="shared" si="8"/>
        <v>0</v>
      </c>
      <c r="G157" s="58">
        <f t="shared" si="9"/>
        <v>0</v>
      </c>
      <c r="H157" s="96"/>
      <c r="I157" s="13"/>
      <c r="J157" s="54">
        <f t="shared" si="10"/>
        <v>0</v>
      </c>
      <c r="K157" s="60">
        <f t="shared" si="11"/>
        <v>0</v>
      </c>
    </row>
    <row r="158" spans="2:11" x14ac:dyDescent="0.35">
      <c r="B158" s="13"/>
      <c r="C158" s="13"/>
      <c r="D158" s="34"/>
      <c r="E158" s="34"/>
      <c r="F158" s="58">
        <f t="shared" si="8"/>
        <v>0</v>
      </c>
      <c r="G158" s="58">
        <f t="shared" si="9"/>
        <v>0</v>
      </c>
      <c r="H158" s="96"/>
      <c r="I158" s="13"/>
      <c r="J158" s="54">
        <f t="shared" si="10"/>
        <v>0</v>
      </c>
      <c r="K158" s="60">
        <f t="shared" si="11"/>
        <v>0</v>
      </c>
    </row>
    <row r="159" spans="2:11" x14ac:dyDescent="0.35">
      <c r="B159" s="13"/>
      <c r="C159" s="13"/>
      <c r="D159" s="34"/>
      <c r="E159" s="34"/>
      <c r="F159" s="58">
        <f t="shared" si="8"/>
        <v>0</v>
      </c>
      <c r="G159" s="58">
        <f t="shared" si="9"/>
        <v>0</v>
      </c>
      <c r="H159" s="96"/>
      <c r="I159" s="13"/>
      <c r="J159" s="54">
        <f t="shared" si="10"/>
        <v>0</v>
      </c>
      <c r="K159" s="60">
        <f t="shared" si="11"/>
        <v>0</v>
      </c>
    </row>
    <row r="160" spans="2:11" x14ac:dyDescent="0.35">
      <c r="B160" s="13"/>
      <c r="C160" s="13"/>
      <c r="D160" s="34"/>
      <c r="E160" s="34"/>
      <c r="F160" s="58">
        <f t="shared" si="8"/>
        <v>0</v>
      </c>
      <c r="G160" s="58">
        <f t="shared" si="9"/>
        <v>0</v>
      </c>
      <c r="H160" s="96"/>
      <c r="I160" s="13"/>
      <c r="J160" s="54">
        <f t="shared" si="10"/>
        <v>0</v>
      </c>
      <c r="K160" s="60">
        <f t="shared" si="11"/>
        <v>0</v>
      </c>
    </row>
    <row r="161" spans="2:11" x14ac:dyDescent="0.35">
      <c r="B161" s="13"/>
      <c r="C161" s="13"/>
      <c r="D161" s="34"/>
      <c r="E161" s="34"/>
      <c r="F161" s="58">
        <f t="shared" si="8"/>
        <v>0</v>
      </c>
      <c r="G161" s="58">
        <f t="shared" si="9"/>
        <v>0</v>
      </c>
      <c r="H161" s="96"/>
      <c r="I161" s="13"/>
      <c r="J161" s="54">
        <f t="shared" si="10"/>
        <v>0</v>
      </c>
      <c r="K161" s="60">
        <f t="shared" si="11"/>
        <v>0</v>
      </c>
    </row>
    <row r="162" spans="2:11" x14ac:dyDescent="0.35">
      <c r="B162" s="13"/>
      <c r="C162" s="13"/>
      <c r="D162" s="34"/>
      <c r="E162" s="34"/>
      <c r="F162" s="58">
        <f t="shared" si="8"/>
        <v>0</v>
      </c>
      <c r="G162" s="58">
        <f t="shared" si="9"/>
        <v>0</v>
      </c>
      <c r="H162" s="96"/>
      <c r="I162" s="13"/>
      <c r="J162" s="54">
        <f t="shared" si="10"/>
        <v>0</v>
      </c>
      <c r="K162" s="60">
        <f t="shared" si="11"/>
        <v>0</v>
      </c>
    </row>
    <row r="163" spans="2:11" x14ac:dyDescent="0.35">
      <c r="B163" s="13"/>
      <c r="C163" s="13"/>
      <c r="D163" s="34"/>
      <c r="E163" s="34"/>
      <c r="F163" s="58">
        <f t="shared" si="8"/>
        <v>0</v>
      </c>
      <c r="G163" s="58">
        <f t="shared" si="9"/>
        <v>0</v>
      </c>
      <c r="H163" s="96"/>
      <c r="I163" s="13"/>
      <c r="J163" s="54">
        <f t="shared" si="10"/>
        <v>0</v>
      </c>
      <c r="K163" s="60">
        <f t="shared" si="11"/>
        <v>0</v>
      </c>
    </row>
    <row r="164" spans="2:11" x14ac:dyDescent="0.35">
      <c r="B164" s="13"/>
      <c r="C164" s="13"/>
      <c r="D164" s="34"/>
      <c r="E164" s="34"/>
      <c r="F164" s="58">
        <f t="shared" si="8"/>
        <v>0</v>
      </c>
      <c r="G164" s="58">
        <f t="shared" si="9"/>
        <v>0</v>
      </c>
      <c r="H164" s="96"/>
      <c r="I164" s="13"/>
      <c r="J164" s="54">
        <f t="shared" si="10"/>
        <v>0</v>
      </c>
      <c r="K164" s="60">
        <f t="shared" si="11"/>
        <v>0</v>
      </c>
    </row>
    <row r="165" spans="2:11" x14ac:dyDescent="0.35">
      <c r="B165" s="13"/>
      <c r="C165" s="13"/>
      <c r="D165" s="34"/>
      <c r="E165" s="34"/>
      <c r="F165" s="58">
        <f t="shared" si="8"/>
        <v>0</v>
      </c>
      <c r="G165" s="58">
        <f t="shared" si="9"/>
        <v>0</v>
      </c>
      <c r="H165" s="96"/>
      <c r="I165" s="13"/>
      <c r="J165" s="54">
        <f t="shared" si="10"/>
        <v>0</v>
      </c>
      <c r="K165" s="60">
        <f t="shared" si="11"/>
        <v>0</v>
      </c>
    </row>
    <row r="166" spans="2:11" x14ac:dyDescent="0.35">
      <c r="B166" s="13"/>
      <c r="C166" s="13"/>
      <c r="D166" s="34"/>
      <c r="E166" s="34"/>
      <c r="F166" s="58">
        <f t="shared" si="8"/>
        <v>0</v>
      </c>
      <c r="G166" s="58">
        <f t="shared" si="9"/>
        <v>0</v>
      </c>
      <c r="H166" s="96"/>
      <c r="I166" s="13"/>
      <c r="J166" s="54">
        <f t="shared" si="10"/>
        <v>0</v>
      </c>
      <c r="K166" s="60">
        <f t="shared" si="11"/>
        <v>0</v>
      </c>
    </row>
    <row r="167" spans="2:11" x14ac:dyDescent="0.35">
      <c r="B167" s="13"/>
      <c r="C167" s="13"/>
      <c r="D167" s="34"/>
      <c r="E167" s="34"/>
      <c r="F167" s="58">
        <f t="shared" si="8"/>
        <v>0</v>
      </c>
      <c r="G167" s="58">
        <f t="shared" si="9"/>
        <v>0</v>
      </c>
      <c r="H167" s="96"/>
      <c r="I167" s="13"/>
      <c r="J167" s="54">
        <f t="shared" si="10"/>
        <v>0</v>
      </c>
      <c r="K167" s="60">
        <f t="shared" si="11"/>
        <v>0</v>
      </c>
    </row>
    <row r="168" spans="2:11" x14ac:dyDescent="0.35">
      <c r="B168" s="13"/>
      <c r="C168" s="13"/>
      <c r="D168" s="34"/>
      <c r="E168" s="34"/>
      <c r="F168" s="58">
        <f t="shared" si="8"/>
        <v>0</v>
      </c>
      <c r="G168" s="58">
        <f t="shared" si="9"/>
        <v>0</v>
      </c>
      <c r="H168" s="96"/>
      <c r="I168" s="13"/>
      <c r="J168" s="54">
        <f t="shared" si="10"/>
        <v>0</v>
      </c>
      <c r="K168" s="60">
        <f t="shared" si="11"/>
        <v>0</v>
      </c>
    </row>
    <row r="169" spans="2:11" x14ac:dyDescent="0.35">
      <c r="B169" s="13"/>
      <c r="C169" s="13"/>
      <c r="D169" s="34"/>
      <c r="E169" s="34"/>
      <c r="F169" s="58">
        <f t="shared" si="8"/>
        <v>0</v>
      </c>
      <c r="G169" s="58">
        <f t="shared" si="9"/>
        <v>0</v>
      </c>
      <c r="H169" s="96"/>
      <c r="I169" s="13"/>
      <c r="J169" s="54">
        <f t="shared" si="10"/>
        <v>0</v>
      </c>
      <c r="K169" s="60">
        <f t="shared" si="11"/>
        <v>0</v>
      </c>
    </row>
    <row r="170" spans="2:11" x14ac:dyDescent="0.35">
      <c r="B170" s="13"/>
      <c r="C170" s="13"/>
      <c r="D170" s="34"/>
      <c r="E170" s="34"/>
      <c r="F170" s="58">
        <f t="shared" si="8"/>
        <v>0</v>
      </c>
      <c r="G170" s="58">
        <f t="shared" si="9"/>
        <v>0</v>
      </c>
      <c r="H170" s="96"/>
      <c r="I170" s="13"/>
      <c r="J170" s="54">
        <f t="shared" si="10"/>
        <v>0</v>
      </c>
      <c r="K170" s="60">
        <f t="shared" si="11"/>
        <v>0</v>
      </c>
    </row>
    <row r="171" spans="2:11" x14ac:dyDescent="0.35">
      <c r="B171" s="13"/>
      <c r="C171" s="13"/>
      <c r="D171" s="34"/>
      <c r="E171" s="34"/>
      <c r="F171" s="58">
        <f t="shared" si="8"/>
        <v>0</v>
      </c>
      <c r="G171" s="58">
        <f t="shared" si="9"/>
        <v>0</v>
      </c>
      <c r="H171" s="96"/>
      <c r="I171" s="13"/>
      <c r="J171" s="54">
        <f t="shared" si="10"/>
        <v>0</v>
      </c>
      <c r="K171" s="60">
        <f t="shared" si="11"/>
        <v>0</v>
      </c>
    </row>
    <row r="172" spans="2:11" x14ac:dyDescent="0.35">
      <c r="B172" s="13"/>
      <c r="C172" s="13"/>
      <c r="D172" s="34"/>
      <c r="E172" s="34"/>
      <c r="F172" s="58">
        <f t="shared" si="8"/>
        <v>0</v>
      </c>
      <c r="G172" s="58">
        <f t="shared" si="9"/>
        <v>0</v>
      </c>
      <c r="H172" s="96"/>
      <c r="I172" s="13"/>
      <c r="J172" s="54">
        <f t="shared" si="10"/>
        <v>0</v>
      </c>
      <c r="K172" s="60">
        <f t="shared" si="11"/>
        <v>0</v>
      </c>
    </row>
    <row r="173" spans="2:11" x14ac:dyDescent="0.35">
      <c r="B173" s="13"/>
      <c r="C173" s="13"/>
      <c r="D173" s="34"/>
      <c r="E173" s="34"/>
      <c r="F173" s="58">
        <f t="shared" si="8"/>
        <v>0</v>
      </c>
      <c r="G173" s="58">
        <f t="shared" si="9"/>
        <v>0</v>
      </c>
      <c r="H173" s="96"/>
      <c r="I173" s="13"/>
      <c r="J173" s="54">
        <f t="shared" si="10"/>
        <v>0</v>
      </c>
      <c r="K173" s="60">
        <f t="shared" si="11"/>
        <v>0</v>
      </c>
    </row>
    <row r="174" spans="2:11" x14ac:dyDescent="0.35">
      <c r="B174" s="13"/>
      <c r="C174" s="13"/>
      <c r="D174" s="34"/>
      <c r="E174" s="34"/>
      <c r="F174" s="58">
        <f t="shared" si="8"/>
        <v>0</v>
      </c>
      <c r="G174" s="58">
        <f t="shared" si="9"/>
        <v>0</v>
      </c>
      <c r="H174" s="96"/>
      <c r="I174" s="13"/>
      <c r="J174" s="54">
        <f t="shared" si="10"/>
        <v>0</v>
      </c>
      <c r="K174" s="60">
        <f t="shared" si="11"/>
        <v>0</v>
      </c>
    </row>
    <row r="175" spans="2:11" x14ac:dyDescent="0.35">
      <c r="B175" s="13"/>
      <c r="C175" s="13"/>
      <c r="D175" s="34"/>
      <c r="E175" s="34"/>
      <c r="F175" s="58">
        <f t="shared" si="8"/>
        <v>0</v>
      </c>
      <c r="G175" s="58">
        <f t="shared" si="9"/>
        <v>0</v>
      </c>
      <c r="H175" s="96"/>
      <c r="I175" s="13"/>
      <c r="J175" s="54">
        <f t="shared" si="10"/>
        <v>0</v>
      </c>
      <c r="K175" s="60">
        <f t="shared" si="11"/>
        <v>0</v>
      </c>
    </row>
    <row r="176" spans="2:11" x14ac:dyDescent="0.35">
      <c r="B176" s="13"/>
      <c r="C176" s="13"/>
      <c r="D176" s="34"/>
      <c r="E176" s="34"/>
      <c r="F176" s="58">
        <f t="shared" si="8"/>
        <v>0</v>
      </c>
      <c r="G176" s="58">
        <f t="shared" si="9"/>
        <v>0</v>
      </c>
      <c r="H176" s="96"/>
      <c r="I176" s="13"/>
      <c r="J176" s="54">
        <f t="shared" si="10"/>
        <v>0</v>
      </c>
      <c r="K176" s="60">
        <f t="shared" si="11"/>
        <v>0</v>
      </c>
    </row>
    <row r="177" spans="2:11" x14ac:dyDescent="0.35">
      <c r="B177" s="13"/>
      <c r="C177" s="13"/>
      <c r="D177" s="34"/>
      <c r="E177" s="34"/>
      <c r="F177" s="58">
        <f t="shared" si="8"/>
        <v>0</v>
      </c>
      <c r="G177" s="58">
        <f t="shared" si="9"/>
        <v>0</v>
      </c>
      <c r="H177" s="96"/>
      <c r="I177" s="13"/>
      <c r="J177" s="54">
        <f t="shared" si="10"/>
        <v>0</v>
      </c>
      <c r="K177" s="60">
        <f t="shared" si="11"/>
        <v>0</v>
      </c>
    </row>
    <row r="178" spans="2:11" x14ac:dyDescent="0.35">
      <c r="B178" s="13"/>
      <c r="C178" s="13"/>
      <c r="D178" s="34"/>
      <c r="E178" s="34"/>
      <c r="F178" s="58">
        <f t="shared" si="8"/>
        <v>0</v>
      </c>
      <c r="G178" s="58">
        <f t="shared" si="9"/>
        <v>0</v>
      </c>
      <c r="H178" s="96"/>
      <c r="I178" s="13"/>
      <c r="J178" s="54">
        <f t="shared" si="10"/>
        <v>0</v>
      </c>
      <c r="K178" s="60">
        <f t="shared" si="11"/>
        <v>0</v>
      </c>
    </row>
    <row r="179" spans="2:11" x14ac:dyDescent="0.35">
      <c r="B179" s="13"/>
      <c r="C179" s="13"/>
      <c r="D179" s="34"/>
      <c r="E179" s="34"/>
      <c r="F179" s="58">
        <f t="shared" si="8"/>
        <v>0</v>
      </c>
      <c r="G179" s="58">
        <f t="shared" si="9"/>
        <v>0</v>
      </c>
      <c r="H179" s="96"/>
      <c r="I179" s="13"/>
      <c r="J179" s="54">
        <f t="shared" si="10"/>
        <v>0</v>
      </c>
      <c r="K179" s="60">
        <f t="shared" si="11"/>
        <v>0</v>
      </c>
    </row>
    <row r="180" spans="2:11" x14ac:dyDescent="0.35">
      <c r="B180" s="13"/>
      <c r="C180" s="13"/>
      <c r="D180" s="34"/>
      <c r="E180" s="34"/>
      <c r="F180" s="58">
        <f t="shared" si="8"/>
        <v>0</v>
      </c>
      <c r="G180" s="58">
        <f t="shared" si="9"/>
        <v>0</v>
      </c>
      <c r="H180" s="96"/>
      <c r="I180" s="13"/>
      <c r="J180" s="54">
        <f t="shared" si="10"/>
        <v>0</v>
      </c>
      <c r="K180" s="60">
        <f t="shared" si="11"/>
        <v>0</v>
      </c>
    </row>
    <row r="181" spans="2:11" x14ac:dyDescent="0.35">
      <c r="B181" s="13"/>
      <c r="C181" s="13"/>
      <c r="D181" s="34"/>
      <c r="E181" s="34"/>
      <c r="F181" s="58">
        <f t="shared" si="8"/>
        <v>0</v>
      </c>
      <c r="G181" s="58">
        <f t="shared" si="9"/>
        <v>0</v>
      </c>
      <c r="H181" s="96"/>
      <c r="I181" s="13"/>
      <c r="J181" s="54">
        <f t="shared" si="10"/>
        <v>0</v>
      </c>
      <c r="K181" s="60">
        <f t="shared" si="11"/>
        <v>0</v>
      </c>
    </row>
    <row r="182" spans="2:11" x14ac:dyDescent="0.35">
      <c r="B182" s="13"/>
      <c r="C182" s="13"/>
      <c r="D182" s="34"/>
      <c r="E182" s="34"/>
      <c r="F182" s="58">
        <f t="shared" si="8"/>
        <v>0</v>
      </c>
      <c r="G182" s="58">
        <f t="shared" si="9"/>
        <v>0</v>
      </c>
      <c r="H182" s="96"/>
      <c r="I182" s="13"/>
      <c r="J182" s="54">
        <f t="shared" si="10"/>
        <v>0</v>
      </c>
      <c r="K182" s="60">
        <f t="shared" si="11"/>
        <v>0</v>
      </c>
    </row>
    <row r="183" spans="2:11" x14ac:dyDescent="0.35">
      <c r="B183" s="13"/>
      <c r="C183" s="13"/>
      <c r="D183" s="34"/>
      <c r="E183" s="34"/>
      <c r="F183" s="58">
        <f t="shared" si="8"/>
        <v>0</v>
      </c>
      <c r="G183" s="58">
        <f t="shared" si="9"/>
        <v>0</v>
      </c>
      <c r="H183" s="96"/>
      <c r="I183" s="13"/>
      <c r="J183" s="54">
        <f t="shared" si="10"/>
        <v>0</v>
      </c>
      <c r="K183" s="60">
        <f t="shared" si="11"/>
        <v>0</v>
      </c>
    </row>
    <row r="184" spans="2:11" x14ac:dyDescent="0.35">
      <c r="B184" s="13"/>
      <c r="C184" s="13"/>
      <c r="D184" s="34"/>
      <c r="E184" s="34"/>
      <c r="F184" s="58">
        <f t="shared" si="8"/>
        <v>0</v>
      </c>
      <c r="G184" s="58">
        <f t="shared" si="9"/>
        <v>0</v>
      </c>
      <c r="H184" s="96"/>
      <c r="I184" s="13"/>
      <c r="J184" s="54">
        <f t="shared" si="10"/>
        <v>0</v>
      </c>
      <c r="K184" s="60">
        <f t="shared" si="11"/>
        <v>0</v>
      </c>
    </row>
    <row r="185" spans="2:11" x14ac:dyDescent="0.35">
      <c r="B185" s="13"/>
      <c r="C185" s="13"/>
      <c r="D185" s="34"/>
      <c r="E185" s="34"/>
      <c r="F185" s="58">
        <f t="shared" si="8"/>
        <v>0</v>
      </c>
      <c r="G185" s="58">
        <f t="shared" si="9"/>
        <v>0</v>
      </c>
      <c r="H185" s="96"/>
      <c r="I185" s="13"/>
      <c r="J185" s="54">
        <f t="shared" si="10"/>
        <v>0</v>
      </c>
      <c r="K185" s="60">
        <f t="shared" si="11"/>
        <v>0</v>
      </c>
    </row>
    <row r="186" spans="2:11" x14ac:dyDescent="0.35">
      <c r="B186" s="13"/>
      <c r="C186" s="13"/>
      <c r="D186" s="34"/>
      <c r="E186" s="34"/>
      <c r="F186" s="58">
        <f t="shared" si="8"/>
        <v>0</v>
      </c>
      <c r="G186" s="58">
        <f t="shared" si="9"/>
        <v>0</v>
      </c>
      <c r="H186" s="96"/>
      <c r="I186" s="13"/>
      <c r="J186" s="54">
        <f t="shared" si="10"/>
        <v>0</v>
      </c>
      <c r="K186" s="60">
        <f t="shared" si="11"/>
        <v>0</v>
      </c>
    </row>
    <row r="187" spans="2:11" x14ac:dyDescent="0.35">
      <c r="B187" s="13"/>
      <c r="C187" s="13"/>
      <c r="D187" s="34"/>
      <c r="E187" s="34"/>
      <c r="F187" s="58">
        <f t="shared" si="8"/>
        <v>0</v>
      </c>
      <c r="G187" s="58">
        <f t="shared" si="9"/>
        <v>0</v>
      </c>
      <c r="H187" s="96"/>
      <c r="I187" s="13"/>
      <c r="J187" s="54">
        <f t="shared" si="10"/>
        <v>0</v>
      </c>
      <c r="K187" s="60">
        <f t="shared" si="11"/>
        <v>0</v>
      </c>
    </row>
    <row r="188" spans="2:11" x14ac:dyDescent="0.35">
      <c r="B188" s="13"/>
      <c r="C188" s="13"/>
      <c r="D188" s="34"/>
      <c r="E188" s="34"/>
      <c r="F188" s="58">
        <f t="shared" si="8"/>
        <v>0</v>
      </c>
      <c r="G188" s="58">
        <f t="shared" si="9"/>
        <v>0</v>
      </c>
      <c r="H188" s="96"/>
      <c r="I188" s="13"/>
      <c r="J188" s="54">
        <f t="shared" si="10"/>
        <v>0</v>
      </c>
      <c r="K188" s="60">
        <f t="shared" si="11"/>
        <v>0</v>
      </c>
    </row>
    <row r="189" spans="2:11" x14ac:dyDescent="0.35">
      <c r="B189" s="13"/>
      <c r="C189" s="13"/>
      <c r="D189" s="34"/>
      <c r="E189" s="34"/>
      <c r="F189" s="58">
        <f t="shared" si="8"/>
        <v>0</v>
      </c>
      <c r="G189" s="58">
        <f t="shared" si="9"/>
        <v>0</v>
      </c>
      <c r="H189" s="96"/>
      <c r="I189" s="13"/>
      <c r="J189" s="54">
        <f t="shared" si="10"/>
        <v>0</v>
      </c>
      <c r="K189" s="60">
        <f t="shared" si="11"/>
        <v>0</v>
      </c>
    </row>
    <row r="190" spans="2:11" x14ac:dyDescent="0.35">
      <c r="B190" s="13"/>
      <c r="C190" s="13"/>
      <c r="D190" s="34"/>
      <c r="E190" s="34"/>
      <c r="F190" s="58">
        <f t="shared" si="8"/>
        <v>0</v>
      </c>
      <c r="G190" s="58">
        <f t="shared" si="9"/>
        <v>0</v>
      </c>
      <c r="H190" s="96"/>
      <c r="I190" s="13"/>
      <c r="J190" s="54">
        <f t="shared" si="10"/>
        <v>0</v>
      </c>
      <c r="K190" s="60">
        <f t="shared" si="11"/>
        <v>0</v>
      </c>
    </row>
    <row r="191" spans="2:11" x14ac:dyDescent="0.35">
      <c r="B191" s="13"/>
      <c r="C191" s="13"/>
      <c r="D191" s="34"/>
      <c r="E191" s="34"/>
      <c r="F191" s="58">
        <f t="shared" si="8"/>
        <v>0</v>
      </c>
      <c r="G191" s="58">
        <f t="shared" si="9"/>
        <v>0</v>
      </c>
      <c r="H191" s="96"/>
      <c r="I191" s="13"/>
      <c r="J191" s="54">
        <f t="shared" si="10"/>
        <v>0</v>
      </c>
      <c r="K191" s="60">
        <f t="shared" si="11"/>
        <v>0</v>
      </c>
    </row>
    <row r="192" spans="2:11" x14ac:dyDescent="0.35">
      <c r="B192" s="13"/>
      <c r="C192" s="13"/>
      <c r="D192" s="34"/>
      <c r="E192" s="34"/>
      <c r="F192" s="58">
        <f t="shared" si="8"/>
        <v>0</v>
      </c>
      <c r="G192" s="58">
        <f t="shared" si="9"/>
        <v>0</v>
      </c>
      <c r="H192" s="96"/>
      <c r="I192" s="13"/>
      <c r="J192" s="54">
        <f t="shared" si="10"/>
        <v>0</v>
      </c>
      <c r="K192" s="60">
        <f t="shared" si="11"/>
        <v>0</v>
      </c>
    </row>
    <row r="193" spans="2:11" x14ac:dyDescent="0.35">
      <c r="B193" s="13"/>
      <c r="C193" s="13"/>
      <c r="D193" s="34"/>
      <c r="E193" s="34"/>
      <c r="F193" s="58">
        <f t="shared" si="8"/>
        <v>0</v>
      </c>
      <c r="G193" s="58">
        <f t="shared" si="9"/>
        <v>0</v>
      </c>
      <c r="H193" s="96"/>
      <c r="I193" s="13"/>
      <c r="J193" s="54">
        <f t="shared" si="10"/>
        <v>0</v>
      </c>
      <c r="K193" s="60">
        <f t="shared" si="11"/>
        <v>0</v>
      </c>
    </row>
    <row r="194" spans="2:11" x14ac:dyDescent="0.35">
      <c r="B194" s="13"/>
      <c r="C194" s="13"/>
      <c r="D194" s="34"/>
      <c r="E194" s="34"/>
      <c r="F194" s="58">
        <f t="shared" si="8"/>
        <v>0</v>
      </c>
      <c r="G194" s="58">
        <f t="shared" si="9"/>
        <v>0</v>
      </c>
      <c r="H194" s="96"/>
      <c r="I194" s="13"/>
      <c r="J194" s="54">
        <f t="shared" si="10"/>
        <v>0</v>
      </c>
      <c r="K194" s="60">
        <f t="shared" si="11"/>
        <v>0</v>
      </c>
    </row>
    <row r="195" spans="2:11" x14ac:dyDescent="0.35">
      <c r="B195" s="13"/>
      <c r="C195" s="13"/>
      <c r="D195" s="34"/>
      <c r="E195" s="34"/>
      <c r="F195" s="58">
        <f t="shared" si="8"/>
        <v>0</v>
      </c>
      <c r="G195" s="58">
        <f t="shared" si="9"/>
        <v>0</v>
      </c>
      <c r="H195" s="96"/>
      <c r="I195" s="13"/>
      <c r="J195" s="54">
        <f t="shared" si="10"/>
        <v>0</v>
      </c>
      <c r="K195" s="60">
        <f t="shared" si="11"/>
        <v>0</v>
      </c>
    </row>
    <row r="196" spans="2:11" x14ac:dyDescent="0.35">
      <c r="B196" s="13"/>
      <c r="C196" s="13"/>
      <c r="D196" s="34"/>
      <c r="E196" s="34"/>
      <c r="F196" s="58">
        <f t="shared" si="8"/>
        <v>0</v>
      </c>
      <c r="G196" s="58">
        <f t="shared" si="9"/>
        <v>0</v>
      </c>
      <c r="H196" s="96"/>
      <c r="I196" s="13"/>
      <c r="J196" s="54">
        <f t="shared" si="10"/>
        <v>0</v>
      </c>
      <c r="K196" s="60">
        <f t="shared" si="11"/>
        <v>0</v>
      </c>
    </row>
    <row r="197" spans="2:11" x14ac:dyDescent="0.35">
      <c r="B197" s="13"/>
      <c r="C197" s="13"/>
      <c r="D197" s="34"/>
      <c r="E197" s="34"/>
      <c r="F197" s="58">
        <f t="shared" si="8"/>
        <v>0</v>
      </c>
      <c r="G197" s="58">
        <f t="shared" si="9"/>
        <v>0</v>
      </c>
      <c r="H197" s="96"/>
      <c r="I197" s="13"/>
      <c r="J197" s="54">
        <f t="shared" si="10"/>
        <v>0</v>
      </c>
      <c r="K197" s="60">
        <f t="shared" si="11"/>
        <v>0</v>
      </c>
    </row>
    <row r="198" spans="2:11" x14ac:dyDescent="0.35">
      <c r="B198" s="13"/>
      <c r="C198" s="13"/>
      <c r="D198" s="34"/>
      <c r="E198" s="34"/>
      <c r="F198" s="58">
        <f t="shared" si="8"/>
        <v>0</v>
      </c>
      <c r="G198" s="58">
        <f t="shared" si="9"/>
        <v>0</v>
      </c>
      <c r="H198" s="96"/>
      <c r="I198" s="13"/>
      <c r="J198" s="54">
        <f t="shared" si="10"/>
        <v>0</v>
      </c>
      <c r="K198" s="60">
        <f t="shared" si="11"/>
        <v>0</v>
      </c>
    </row>
    <row r="199" spans="2:11" x14ac:dyDescent="0.35">
      <c r="B199" s="13"/>
      <c r="C199" s="13"/>
      <c r="D199" s="34"/>
      <c r="E199" s="34"/>
      <c r="F199" s="58">
        <f t="shared" si="0"/>
        <v>0</v>
      </c>
      <c r="G199" s="58">
        <f t="shared" si="1"/>
        <v>0</v>
      </c>
      <c r="H199" s="96"/>
      <c r="I199" s="13"/>
      <c r="J199" s="54">
        <f t="shared" si="10"/>
        <v>0</v>
      </c>
      <c r="K199" s="60">
        <f t="shared" si="11"/>
        <v>0</v>
      </c>
    </row>
    <row r="200" spans="2:11" x14ac:dyDescent="0.35">
      <c r="B200" s="13"/>
      <c r="C200" s="13"/>
      <c r="D200" s="34"/>
      <c r="E200" s="34"/>
      <c r="F200" s="58">
        <f t="shared" si="0"/>
        <v>0</v>
      </c>
      <c r="G200" s="58">
        <f t="shared" si="1"/>
        <v>0</v>
      </c>
      <c r="H200" s="96"/>
      <c r="I200" s="13"/>
      <c r="J200" s="54">
        <f t="shared" si="10"/>
        <v>0</v>
      </c>
      <c r="K200" s="60">
        <f t="shared" si="11"/>
        <v>0</v>
      </c>
    </row>
    <row r="201" spans="2:11" x14ac:dyDescent="0.35">
      <c r="H201" s="2"/>
    </row>
    <row r="202" spans="2:11" x14ac:dyDescent="0.35">
      <c r="H202" s="2"/>
    </row>
    <row r="203" spans="2:11" x14ac:dyDescent="0.35">
      <c r="H203" s="2"/>
    </row>
    <row r="204" spans="2:11" x14ac:dyDescent="0.35">
      <c r="H204" s="2"/>
    </row>
    <row r="205" spans="2:11" x14ac:dyDescent="0.35">
      <c r="H205" s="2"/>
    </row>
    <row r="206" spans="2:11" x14ac:dyDescent="0.35">
      <c r="H206" s="2"/>
    </row>
    <row r="207" spans="2:11" x14ac:dyDescent="0.35">
      <c r="H207" s="2"/>
    </row>
    <row r="208" spans="2:11" x14ac:dyDescent="0.35">
      <c r="H208" s="2"/>
    </row>
    <row r="209" spans="8:8" x14ac:dyDescent="0.35">
      <c r="H209" s="2"/>
    </row>
    <row r="210" spans="8:8" x14ac:dyDescent="0.35">
      <c r="H210" s="2"/>
    </row>
    <row r="211" spans="8:8" x14ac:dyDescent="0.35">
      <c r="H211" s="2"/>
    </row>
    <row r="212" spans="8:8" x14ac:dyDescent="0.35">
      <c r="H212" s="2"/>
    </row>
    <row r="213" spans="8:8" x14ac:dyDescent="0.35">
      <c r="H213" s="2"/>
    </row>
    <row r="214" spans="8:8" x14ac:dyDescent="0.35">
      <c r="H214" s="2"/>
    </row>
    <row r="215" spans="8:8" x14ac:dyDescent="0.35">
      <c r="H215" s="2"/>
    </row>
    <row r="216" spans="8:8" x14ac:dyDescent="0.35">
      <c r="H216" s="2"/>
    </row>
    <row r="217" spans="8:8" x14ac:dyDescent="0.35">
      <c r="H217" s="2"/>
    </row>
    <row r="218" spans="8:8" x14ac:dyDescent="0.35">
      <c r="H218" s="2"/>
    </row>
    <row r="219" spans="8:8" x14ac:dyDescent="0.35">
      <c r="H219" s="2"/>
    </row>
    <row r="220" spans="8:8" x14ac:dyDescent="0.35">
      <c r="H220" s="2"/>
    </row>
    <row r="221" spans="8:8" x14ac:dyDescent="0.35">
      <c r="H221" s="2"/>
    </row>
    <row r="222" spans="8:8" x14ac:dyDescent="0.35">
      <c r="H222" s="2"/>
    </row>
    <row r="223" spans="8:8" x14ac:dyDescent="0.35">
      <c r="H223" s="2"/>
    </row>
    <row r="224" spans="8:8" x14ac:dyDescent="0.35">
      <c r="H224" s="2"/>
    </row>
    <row r="225" spans="8:8" x14ac:dyDescent="0.35">
      <c r="H225" s="2"/>
    </row>
    <row r="226" spans="8:8" x14ac:dyDescent="0.35">
      <c r="H226" s="2"/>
    </row>
    <row r="227" spans="8:8" x14ac:dyDescent="0.35">
      <c r="H227" s="2"/>
    </row>
    <row r="228" spans="8:8" x14ac:dyDescent="0.35">
      <c r="H228" s="2"/>
    </row>
    <row r="229" spans="8:8" x14ac:dyDescent="0.35">
      <c r="H229" s="2"/>
    </row>
    <row r="230" spans="8:8" x14ac:dyDescent="0.35">
      <c r="H230" s="2"/>
    </row>
    <row r="231" spans="8:8" x14ac:dyDescent="0.35">
      <c r="H231" s="2"/>
    </row>
    <row r="232" spans="8:8" x14ac:dyDescent="0.35">
      <c r="H232" s="2"/>
    </row>
    <row r="233" spans="8:8" x14ac:dyDescent="0.35">
      <c r="H233" s="2"/>
    </row>
    <row r="234" spans="8:8" x14ac:dyDescent="0.35">
      <c r="H234" s="2"/>
    </row>
    <row r="235" spans="8:8" x14ac:dyDescent="0.35">
      <c r="H235" s="2"/>
    </row>
    <row r="236" spans="8:8" x14ac:dyDescent="0.35">
      <c r="H236" s="2"/>
    </row>
    <row r="237" spans="8:8" x14ac:dyDescent="0.35">
      <c r="H237" s="2"/>
    </row>
    <row r="238" spans="8:8" x14ac:dyDescent="0.35">
      <c r="H238" s="2"/>
    </row>
    <row r="239" spans="8:8" x14ac:dyDescent="0.35">
      <c r="H239" s="2"/>
    </row>
    <row r="240" spans="8:8" x14ac:dyDescent="0.35">
      <c r="H240" s="2"/>
    </row>
    <row r="241" spans="8:8" x14ac:dyDescent="0.35">
      <c r="H241" s="2"/>
    </row>
    <row r="242" spans="8:8" x14ac:dyDescent="0.35">
      <c r="H242" s="2"/>
    </row>
    <row r="243" spans="8:8" x14ac:dyDescent="0.35">
      <c r="H243" s="2"/>
    </row>
    <row r="244" spans="8:8" x14ac:dyDescent="0.35">
      <c r="H244" s="2"/>
    </row>
    <row r="245" spans="8:8" x14ac:dyDescent="0.35">
      <c r="H245" s="2"/>
    </row>
    <row r="246" spans="8:8" x14ac:dyDescent="0.35">
      <c r="H246" s="2"/>
    </row>
    <row r="247" spans="8:8" x14ac:dyDescent="0.35">
      <c r="H247" s="2"/>
    </row>
    <row r="248" spans="8:8" x14ac:dyDescent="0.35">
      <c r="H248" s="2"/>
    </row>
    <row r="249" spans="8:8" x14ac:dyDescent="0.35">
      <c r="H249" s="2"/>
    </row>
    <row r="250" spans="8:8" x14ac:dyDescent="0.35">
      <c r="H250" s="2"/>
    </row>
    <row r="251" spans="8:8" x14ac:dyDescent="0.35">
      <c r="H251" s="2"/>
    </row>
    <row r="252" spans="8:8" x14ac:dyDescent="0.35">
      <c r="H252" s="2"/>
    </row>
    <row r="253" spans="8:8" x14ac:dyDescent="0.35">
      <c r="H253" s="2"/>
    </row>
    <row r="254" spans="8:8" x14ac:dyDescent="0.35">
      <c r="H254" s="2"/>
    </row>
    <row r="255" spans="8:8" x14ac:dyDescent="0.35">
      <c r="H255" s="2"/>
    </row>
    <row r="256" spans="8:8" x14ac:dyDescent="0.35">
      <c r="H256" s="2"/>
    </row>
    <row r="257" spans="8:8" x14ac:dyDescent="0.35">
      <c r="H257" s="2"/>
    </row>
    <row r="258" spans="8:8" x14ac:dyDescent="0.35">
      <c r="H258" s="2"/>
    </row>
    <row r="259" spans="8:8" x14ac:dyDescent="0.35">
      <c r="H259" s="2"/>
    </row>
    <row r="260" spans="8:8" x14ac:dyDescent="0.35">
      <c r="H260" s="2"/>
    </row>
    <row r="261" spans="8:8" x14ac:dyDescent="0.35">
      <c r="H261" s="2"/>
    </row>
    <row r="262" spans="8:8" x14ac:dyDescent="0.35">
      <c r="H262" s="2"/>
    </row>
    <row r="263" spans="8:8" x14ac:dyDescent="0.35">
      <c r="H263" s="2"/>
    </row>
    <row r="264" spans="8:8" x14ac:dyDescent="0.35">
      <c r="H264" s="2"/>
    </row>
    <row r="265" spans="8:8" x14ac:dyDescent="0.35">
      <c r="H265" s="2"/>
    </row>
    <row r="266" spans="8:8" x14ac:dyDescent="0.35">
      <c r="H266" s="2"/>
    </row>
    <row r="267" spans="8:8" x14ac:dyDescent="0.35">
      <c r="H267" s="2"/>
    </row>
    <row r="268" spans="8:8" x14ac:dyDescent="0.35">
      <c r="H268" s="2"/>
    </row>
    <row r="269" spans="8:8" x14ac:dyDescent="0.35">
      <c r="H269" s="2"/>
    </row>
    <row r="270" spans="8:8" x14ac:dyDescent="0.35">
      <c r="H270" s="2"/>
    </row>
    <row r="271" spans="8:8" x14ac:dyDescent="0.35">
      <c r="H271" s="2"/>
    </row>
    <row r="272" spans="8:8" x14ac:dyDescent="0.35">
      <c r="H272" s="2"/>
    </row>
    <row r="273" spans="8:8" x14ac:dyDescent="0.35">
      <c r="H273" s="2"/>
    </row>
    <row r="274" spans="8:8" x14ac:dyDescent="0.35">
      <c r="H274" s="2"/>
    </row>
    <row r="275" spans="8:8" x14ac:dyDescent="0.35">
      <c r="H275" s="2"/>
    </row>
    <row r="276" spans="8:8" x14ac:dyDescent="0.35">
      <c r="H276" s="2"/>
    </row>
    <row r="277" spans="8:8" x14ac:dyDescent="0.35">
      <c r="H277" s="2"/>
    </row>
    <row r="278" spans="8:8" x14ac:dyDescent="0.35">
      <c r="H278" s="2"/>
    </row>
    <row r="279" spans="8:8" x14ac:dyDescent="0.35">
      <c r="H279" s="2"/>
    </row>
    <row r="280" spans="8:8" x14ac:dyDescent="0.35">
      <c r="H280" s="2"/>
    </row>
    <row r="281" spans="8:8" x14ac:dyDescent="0.35">
      <c r="H281" s="2"/>
    </row>
    <row r="282" spans="8:8" x14ac:dyDescent="0.35">
      <c r="H282" s="2"/>
    </row>
    <row r="283" spans="8:8" x14ac:dyDescent="0.35">
      <c r="H283" s="2"/>
    </row>
    <row r="284" spans="8:8" x14ac:dyDescent="0.35">
      <c r="H284" s="2"/>
    </row>
    <row r="285" spans="8:8" x14ac:dyDescent="0.35">
      <c r="H285" s="2"/>
    </row>
    <row r="286" spans="8:8" x14ac:dyDescent="0.35">
      <c r="H286" s="2"/>
    </row>
    <row r="287" spans="8:8" x14ac:dyDescent="0.35">
      <c r="H287" s="2"/>
    </row>
  </sheetData>
  <sheetProtection algorithmName="SHA-512" hashValue="uP5VF3JFzk+WKG27tWAnQXEOKJ/W/Yd7hGYJ6xt3RuywmmwK8FvzHRMMOdAicOS0oeEKPycnxm8dzrRyffVL1Q==" saltValue="I9KprdwoJZ2z4KgmS/jnwg==" spinCount="100000" sheet="1" objects="1" scenarios="1"/>
  <mergeCells count="1">
    <mergeCell ref="A1:B1"/>
  </mergeCells>
  <dataValidations count="2">
    <dataValidation type="list" allowBlank="1" showInputMessage="1" showErrorMessage="1" sqref="C201:E311">
      <formula1>$Y$12:$Y$16</formula1>
    </dataValidation>
    <dataValidation type="list" allowBlank="1" showInputMessage="1" showErrorMessage="1" sqref="I201:I552">
      <formula1>$Z$12:$Z$16</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14:formula1>
            <xm:f>Hoja1!$D$2:$D$6</xm:f>
          </x14:formula1>
          <xm:sqref>I11:I200</xm:sqref>
        </x14:dataValidation>
        <x14:dataValidation type="list" allowBlank="1" showInputMessage="1" showErrorMessage="1">
          <x14:formula1>
            <xm:f>Hoja1!$N$2:$N$9</xm:f>
          </x14:formula1>
          <xm:sqref>C11:C200</xm:sqref>
        </x14:dataValidation>
        <x14:dataValidation type="list" allowBlank="1" showInputMessage="1" showErrorMessage="1">
          <x14:formula1>
            <xm:f>Hoja1!$A$2:$A$3</xm:f>
          </x14:formula1>
          <xm:sqref>H11:H287</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Presentación</vt:lpstr>
      <vt:lpstr>1.1 i 1.2 Expediente</vt:lpstr>
      <vt:lpstr>2.1 Docencia</vt:lpstr>
      <vt:lpstr>2.2 Formación Docente</vt:lpstr>
      <vt:lpstr>2.3 Otros méritos Docentes</vt:lpstr>
      <vt:lpstr>3.1 Formación investigación</vt:lpstr>
      <vt:lpstr>3.2a Artículos</vt:lpstr>
      <vt:lpstr>3.2b Libros</vt:lpstr>
      <vt:lpstr>3.2c-3.2h Projectes, etc</vt:lpstr>
      <vt:lpstr>3.3 Otros méritos investigación</vt:lpstr>
      <vt:lpstr>4 Conocimiento Lengua propia</vt:lpstr>
      <vt:lpstr>5 Otros méritos</vt:lpstr>
      <vt:lpstr>6 Mérito preferente</vt:lpstr>
      <vt:lpstr>7 Medidas Igualdad</vt:lpstr>
      <vt:lpstr>Total</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Gerardo Lopez</dc:creator>
  <cp:lastModifiedBy>Dolores Bernal</cp:lastModifiedBy>
  <dcterms:created xsi:type="dcterms:W3CDTF">2018-06-12T15:22:09Z</dcterms:created>
  <dcterms:modified xsi:type="dcterms:W3CDTF">2026-07-02T12:13:39Z</dcterms:modified>
</cp:coreProperties>
</file>