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0"/>
  <workbookPr/>
  <mc:AlternateContent xmlns:mc="http://schemas.openxmlformats.org/markup-compatibility/2006">
    <mc:Choice Requires="x15">
      <x15ac:absPath xmlns:x15ac="http://schemas.microsoft.com/office/spreadsheetml/2010/11/ac" url="D:\Observatorio Cooperación\2019\"/>
    </mc:Choice>
  </mc:AlternateContent>
  <xr:revisionPtr revIDLastSave="0" documentId="11_E7F53D7BCC647269860BA99704297A0295185015" xr6:coauthVersionLast="47" xr6:coauthVersionMax="47" xr10:uidLastSave="{00000000-0000-0000-0000-000000000000}"/>
  <bookViews>
    <workbookView xWindow="0" yWindow="0" windowWidth="28800" windowHeight="12036" xr2:uid="{00000000-000D-0000-FFFF-FFFF00000000}"/>
  </bookViews>
  <sheets>
    <sheet name="AMBITO DE INTERVENCIÓN" sheetId="1" r:id="rId1"/>
    <sheet name="NOTA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G7" i="1"/>
  <c r="G5" i="1"/>
  <c r="G4" i="1"/>
  <c r="G3" i="1"/>
  <c r="G2" i="1"/>
  <c r="E10" i="1" l="1"/>
  <c r="E9" i="1"/>
  <c r="E7" i="1"/>
  <c r="E5" i="1"/>
  <c r="E4" i="1"/>
  <c r="E3" i="1"/>
  <c r="E2" i="1"/>
  <c r="G11" i="1" l="1"/>
  <c r="B11" i="1"/>
  <c r="E11" i="1"/>
  <c r="F10" i="1" s="1"/>
  <c r="C3" i="1" l="1"/>
  <c r="C4" i="1"/>
  <c r="C5" i="1"/>
  <c r="C6" i="1"/>
  <c r="C7" i="1"/>
  <c r="C8" i="1"/>
  <c r="C9" i="1"/>
  <c r="C10" i="1"/>
  <c r="C2" i="1"/>
  <c r="C11" i="1"/>
  <c r="F6" i="1"/>
  <c r="F3" i="1"/>
  <c r="F7" i="1"/>
  <c r="F2" i="1"/>
  <c r="F4" i="1"/>
  <c r="F8" i="1"/>
  <c r="F5" i="1"/>
  <c r="F9" i="1"/>
  <c r="H6" i="1"/>
  <c r="H10" i="1"/>
  <c r="H3" i="1"/>
  <c r="H7" i="1"/>
  <c r="H2" i="1"/>
  <c r="H4" i="1"/>
  <c r="H8" i="1"/>
  <c r="H5" i="1"/>
  <c r="H9" i="1"/>
  <c r="H11" i="1" l="1"/>
  <c r="F11" i="1"/>
</calcChain>
</file>

<file path=xl/sharedStrings.xml><?xml version="1.0" encoding="utf-8"?>
<sst xmlns="http://schemas.openxmlformats.org/spreadsheetml/2006/main" count="19" uniqueCount="19">
  <si>
    <t>ÁMBITO DE INTERVENCIÓN</t>
  </si>
  <si>
    <t>Nº DE PROYECTOS</t>
  </si>
  <si>
    <t>% DEL TOTAL DE PROYECTOS</t>
  </si>
  <si>
    <t>Nº DE ONGD</t>
  </si>
  <si>
    <t>CAPITAL</t>
  </si>
  <si>
    <t>% DEL CAPITAL TOTAL</t>
  </si>
  <si>
    <t>Nº BENEFICIARIOS</t>
  </si>
  <si>
    <t>% BENEFICIARIOS</t>
  </si>
  <si>
    <t xml:space="preserve">ABASTECIMIENTO DE AGUA Y SANEAMIENTO </t>
  </si>
  <si>
    <t xml:space="preserve">AGRICULTURA </t>
  </si>
  <si>
    <t>EDUCACIÓN</t>
  </si>
  <si>
    <t>GOBIERNO Y SOCIEDAD CIVIL</t>
  </si>
  <si>
    <t>MULTISECTORIAL</t>
  </si>
  <si>
    <t>OTROS MULTISECTORIALES</t>
  </si>
  <si>
    <t>PREVENCIÓN Y RESOLUCIÓN DE CONFLICTOS, PAZ Y SEGURIDAD</t>
  </si>
  <si>
    <t>SALUD</t>
  </si>
  <si>
    <t>SIN ESPECIFICAR</t>
  </si>
  <si>
    <t>TOTAL</t>
  </si>
  <si>
    <t>NOTA EXPLICATIVA: En la pestaña Ambito de Intervención teneis la suma total de los proyectos destinados a cada ambito por las entidades en 2019, y la representación en terminos de porcentaje de los mismos, es decir, del total de los proyectos llevados a cabo en 2019 de Cooperación al Desarrollo, cuantos se han destinado a trabajar y cooperar en cada ambito, tambien la cantidad de capital que se ha destinado a cada ambito, y su representación en cuanto al total del capital que se ha destinado a todos los proyectos llevados a cabo, y se refleja la misma información en cuanto a los beneficiarios de los proyectos. Para poder obtener esta información se ha recurrido al Excel: INFORMACIÓN TOTAL DE LOS PROYECTOS 2019 y se ha sumado todos los proyectos que van destinados a un ambito, y posteriormente se ha dividido con el numero total de proyectos para obtener el %, lo mismo se ha hecho a la hora de sumar el capital del que disponia cada entidad , sumando asi el capital de todas las entidades segun el ambito en el que cooperasen, y lo mismo con los beneficiarios. Para comprobar cualquier información, verificar o conocer alguna nueva o que no este expresada en la pestaña "Ambito al De Intervención" recurrir a la pestaña "Suma" para conocer de donde rpocede la información, y como se ha trabajado, en caso de querer de donde viene todo recurrir a "INFORMACIÓN TOTAL DE LOS PROYECTOS 2019"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</si>
</sst>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0" fontId="2" fillId="3" borderId="3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10" fontId="2" fillId="3" borderId="4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center" vertical="center" wrapText="1"/>
    </xf>
    <xf numFmtId="164" fontId="0" fillId="2" borderId="0" xfId="0" applyNumberFormat="1" applyFill="1"/>
    <xf numFmtId="2" fontId="0" fillId="2" borderId="0" xfId="0" applyNumberFormat="1" applyFill="1"/>
    <xf numFmtId="2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4" formatCode="#,##0.00\ &quot;€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theme="7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ÁMBITOS</a:t>
            </a:r>
            <a:r>
              <a:rPr lang="es-ES" baseline="0"/>
              <a:t> DE INTERVENCIÓN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'AMBITO DE INTERVENCIÓN'!$B$1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'AMBITO DE INTERVENCIÓN'!$A$2:$A$10</c:f>
              <c:strCache>
                <c:ptCount val="9"/>
                <c:pt idx="0">
                  <c:v>ABASTECIMIENTO DE AGUA Y SANEAMIENTO </c:v>
                </c:pt>
                <c:pt idx="1">
                  <c:v>AGRICULTURA </c:v>
                </c:pt>
                <c:pt idx="2">
                  <c:v>EDUCACIÓN</c:v>
                </c:pt>
                <c:pt idx="3">
                  <c:v>GOBIERNO Y SOCIEDAD CIVIL</c:v>
                </c:pt>
                <c:pt idx="4">
                  <c:v>MULTISECTORIAL</c:v>
                </c:pt>
                <c:pt idx="5">
                  <c:v>OTROS MULTISECTORIALES</c:v>
                </c:pt>
                <c:pt idx="6">
                  <c:v>PREVENCIÓN Y RESOLUCIÓN DE CONFLICTOS, PAZ Y SEGURIDAD</c:v>
                </c:pt>
                <c:pt idx="7">
                  <c:v>SALUD</c:v>
                </c:pt>
                <c:pt idx="8">
                  <c:v>SIN ESPECIFICAR</c:v>
                </c:pt>
              </c:strCache>
            </c:strRef>
          </c:cat>
          <c:val>
            <c:numRef>
              <c:f>'AMBITO DE INTERVENCIÓN'!$B$2:$B$10</c:f>
              <c:numCache>
                <c:formatCode>General</c:formatCode>
                <c:ptCount val="9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0A-4849-A9B9-E39AEE0F46CF}"/>
            </c:ext>
          </c:extLst>
        </c:ser>
        <c:ser>
          <c:idx val="1"/>
          <c:order val="1"/>
          <c:tx>
            <c:strRef>
              <c:f>'AMBITO DE INTERVENCIÓN'!$D$1</c:f>
              <c:strCache>
                <c:ptCount val="1"/>
                <c:pt idx="0">
                  <c:v>Nº DE ONGD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'AMBITO DE INTERVENCIÓN'!$A$2:$A$10</c:f>
              <c:strCache>
                <c:ptCount val="9"/>
                <c:pt idx="0">
                  <c:v>ABASTECIMIENTO DE AGUA Y SANEAMIENTO </c:v>
                </c:pt>
                <c:pt idx="1">
                  <c:v>AGRICULTURA </c:v>
                </c:pt>
                <c:pt idx="2">
                  <c:v>EDUCACIÓN</c:v>
                </c:pt>
                <c:pt idx="3">
                  <c:v>GOBIERNO Y SOCIEDAD CIVIL</c:v>
                </c:pt>
                <c:pt idx="4">
                  <c:v>MULTISECTORIAL</c:v>
                </c:pt>
                <c:pt idx="5">
                  <c:v>OTROS MULTISECTORIALES</c:v>
                </c:pt>
                <c:pt idx="6">
                  <c:v>PREVENCIÓN Y RESOLUCIÓN DE CONFLICTOS, PAZ Y SEGURIDAD</c:v>
                </c:pt>
                <c:pt idx="7">
                  <c:v>SALUD</c:v>
                </c:pt>
                <c:pt idx="8">
                  <c:v>SIN ESPECIFICAR</c:v>
                </c:pt>
              </c:strCache>
            </c:strRef>
          </c:cat>
          <c:val>
            <c:numRef>
              <c:f>'AMBITO DE INTERVENCIÓN'!$D$2:$D$10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0A-4849-A9B9-E39AEE0F4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645551"/>
        <c:axId val="497646799"/>
      </c:barChart>
      <c:catAx>
        <c:axId val="4976455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646799"/>
        <c:crosses val="autoZero"/>
        <c:auto val="1"/>
        <c:lblAlgn val="ctr"/>
        <c:lblOffset val="100"/>
        <c:noMultiLvlLbl val="0"/>
      </c:catAx>
      <c:valAx>
        <c:axId val="4976467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7645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PROYECTOS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88030070559944"/>
          <c:y val="0.14412180251707474"/>
          <c:w val="0.60169423160831881"/>
          <c:h val="0.80549387285138585"/>
        </c:manualLayout>
      </c:layout>
      <c:pieChart>
        <c:varyColors val="1"/>
        <c:ser>
          <c:idx val="0"/>
          <c:order val="0"/>
          <c:tx>
            <c:strRef>
              <c:f>'AMBITO DE INTERVENCIÓN'!$B$1</c:f>
              <c:strCache>
                <c:ptCount val="1"/>
                <c:pt idx="0">
                  <c:v>Nº DE PROYECTOS</c:v>
                </c:pt>
              </c:strCache>
            </c:strRef>
          </c:tx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CC0-4E6E-9C58-0970B2EF7B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C0-4E6E-9C58-0970B2EF7B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CC0-4E6E-9C58-0970B2EF7B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C0-4E6E-9C58-0970B2EF7B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CC0-4E6E-9C58-0970B2EF7B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C0-4E6E-9C58-0970B2EF7B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CC0-4E6E-9C58-0970B2EF7B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CC0-4E6E-9C58-0970B2EF7B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C0-4E6E-9C58-0970B2EF7B75}"/>
              </c:ext>
            </c:extLst>
          </c:dPt>
          <c:dLbls>
            <c:dLbl>
              <c:idx val="0"/>
              <c:layout>
                <c:manualLayout>
                  <c:x val="-1.1598596904358827E-2"/>
                  <c:y val="-2.018689823155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C0-4E6E-9C58-0970B2EF7B75}"/>
                </c:ext>
              </c:extLst>
            </c:dLbl>
            <c:dLbl>
              <c:idx val="1"/>
              <c:layout>
                <c:manualLayout>
                  <c:x val="-2.6974668570038923E-2"/>
                  <c:y val="-5.7777315321720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C0-4E6E-9C58-0970B2EF7B75}"/>
                </c:ext>
              </c:extLst>
            </c:dLbl>
            <c:dLbl>
              <c:idx val="2"/>
              <c:layout>
                <c:manualLayout>
                  <c:x val="-9.7781726016853854E-3"/>
                  <c:y val="3.87517154886243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C0-4E6E-9C58-0970B2EF7B75}"/>
                </c:ext>
              </c:extLst>
            </c:dLbl>
            <c:dLbl>
              <c:idx val="3"/>
              <c:layout>
                <c:manualLayout>
                  <c:x val="9.0310299997547038E-3"/>
                  <c:y val="-1.079556572137994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C0-4E6E-9C58-0970B2EF7B75}"/>
                </c:ext>
              </c:extLst>
            </c:dLbl>
            <c:dLbl>
              <c:idx val="4"/>
              <c:layout>
                <c:manualLayout>
                  <c:x val="1.0252925522620207E-2"/>
                  <c:y val="7.540178682770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C0-4E6E-9C58-0970B2EF7B75}"/>
                </c:ext>
              </c:extLst>
            </c:dLbl>
            <c:dLbl>
              <c:idx val="5"/>
              <c:layout>
                <c:manualLayout>
                  <c:x val="8.8190748669128207E-3"/>
                  <c:y val="-6.99717954918330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C0-4E6E-9C58-0970B2EF7B75}"/>
                </c:ext>
              </c:extLst>
            </c:dLbl>
            <c:dLbl>
              <c:idx val="6"/>
              <c:layout>
                <c:manualLayout>
                  <c:x val="9.6886523767208462E-3"/>
                  <c:y val="-1.60134592216596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C0-4E6E-9C58-0970B2EF7B75}"/>
                </c:ext>
              </c:extLst>
            </c:dLbl>
            <c:dLbl>
              <c:idx val="7"/>
              <c:layout>
                <c:manualLayout>
                  <c:x val="7.0970164384706593E-3"/>
                  <c:y val="-1.380431329611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C0-4E6E-9C58-0970B2EF7B75}"/>
                </c:ext>
              </c:extLst>
            </c:dLbl>
            <c:dLbl>
              <c:idx val="8"/>
              <c:layout>
                <c:manualLayout>
                  <c:x val="-1.1200892985950232E-2"/>
                  <c:y val="-7.801055608501549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884503408071379E-2"/>
                      <c:h val="4.333160700589395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C0-4E6E-9C58-0970B2EF7B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'AMBITO DE INTERVENCIÓN'!$A$2:$A$10</c:f>
              <c:strCache>
                <c:ptCount val="9"/>
                <c:pt idx="0">
                  <c:v>ABASTECIMIENTO DE AGUA Y SANEAMIENTO </c:v>
                </c:pt>
                <c:pt idx="1">
                  <c:v>AGRICULTURA </c:v>
                </c:pt>
                <c:pt idx="2">
                  <c:v>EDUCACIÓN</c:v>
                </c:pt>
                <c:pt idx="3">
                  <c:v>GOBIERNO Y SOCIEDAD CIVIL</c:v>
                </c:pt>
                <c:pt idx="4">
                  <c:v>MULTISECTORIAL</c:v>
                </c:pt>
                <c:pt idx="5">
                  <c:v>OTROS MULTISECTORIALES</c:v>
                </c:pt>
                <c:pt idx="6">
                  <c:v>PREVENCIÓN Y RESOLUCIÓN DE CONFLICTOS, PAZ Y SEGURIDAD</c:v>
                </c:pt>
                <c:pt idx="7">
                  <c:v>SALUD</c:v>
                </c:pt>
                <c:pt idx="8">
                  <c:v>SIN ESPECIFICAR</c:v>
                </c:pt>
              </c:strCache>
            </c:strRef>
          </c:cat>
          <c:val>
            <c:numRef>
              <c:f>'AMBITO DE INTERVENCIÓN'!$B$2:$B$10</c:f>
              <c:numCache>
                <c:formatCode>General</c:formatCode>
                <c:ptCount val="9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11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0-4E6E-9C58-0970B2EF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7440828213727638E-2"/>
          <c:y val="0.16093418169192372"/>
          <c:w val="0.29403560248167726"/>
          <c:h val="0.7963158412884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PORCENTAJE</a:t>
            </a:r>
            <a:r>
              <a:rPr lang="en-US" sz="1600" baseline="0"/>
              <a:t> </a:t>
            </a:r>
            <a:r>
              <a:rPr lang="en-US" sz="1600"/>
              <a:t>DE ONGD</a:t>
            </a:r>
          </a:p>
        </c:rich>
      </c:tx>
      <c:layout>
        <c:manualLayout>
          <c:xMode val="edge"/>
          <c:yMode val="edge"/>
          <c:x val="0.40251827746721175"/>
          <c:y val="2.7506460460004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917173669075645"/>
          <c:y val="0.16993684104206491"/>
          <c:w val="0.54673608568630927"/>
          <c:h val="0.74923093753647718"/>
        </c:manualLayout>
      </c:layout>
      <c:pieChart>
        <c:varyColors val="1"/>
        <c:ser>
          <c:idx val="0"/>
          <c:order val="0"/>
          <c:tx>
            <c:strRef>
              <c:f>'AMBITO DE INTERVENCIÓN'!$D$1</c:f>
              <c:strCache>
                <c:ptCount val="1"/>
                <c:pt idx="0">
                  <c:v>Nº DE ONGD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BE7-4FDD-BC37-B624FC0623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BE7-4FDD-BC37-B624FC0623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BE7-4FDD-BC37-B624FC06238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BE7-4FDD-BC37-B624FC06238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BE7-4FDD-BC37-B624FC06238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BE7-4FDD-BC37-B624FC06238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BE7-4FDD-BC37-B624FC06238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BE7-4FDD-BC37-B624FC06238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BE7-4FDD-BC37-B624FC06238A}"/>
              </c:ext>
            </c:extLst>
          </c:dPt>
          <c:dLbls>
            <c:dLbl>
              <c:idx val="0"/>
              <c:layout>
                <c:manualLayout>
                  <c:x val="7.556267513672426E-3"/>
                  <c:y val="1.1142774175424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E7-4FDD-BC37-B624FC06238A}"/>
                </c:ext>
              </c:extLst>
            </c:dLbl>
            <c:dLbl>
              <c:idx val="1"/>
              <c:layout>
                <c:manualLayout>
                  <c:x val="-1.2381109751964705E-2"/>
                  <c:y val="-1.6670629664193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E7-4FDD-BC37-B624FC06238A}"/>
                </c:ext>
              </c:extLst>
            </c:dLbl>
            <c:dLbl>
              <c:idx val="2"/>
              <c:layout>
                <c:manualLayout>
                  <c:x val="1.5848845579803442E-3"/>
                  <c:y val="2.31966870743503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E7-4FDD-BC37-B624FC06238A}"/>
                </c:ext>
              </c:extLst>
            </c:dLbl>
            <c:dLbl>
              <c:idx val="3"/>
              <c:layout>
                <c:manualLayout>
                  <c:x val="9.6514057220318649E-3"/>
                  <c:y val="-9.93783003790799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E7-4FDD-BC37-B624FC06238A}"/>
                </c:ext>
              </c:extLst>
            </c:dLbl>
            <c:dLbl>
              <c:idx val="4"/>
              <c:layout>
                <c:manualLayout>
                  <c:x val="5.8637094904879518E-4"/>
                  <c:y val="-4.102491533038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E7-4FDD-BC37-B624FC06238A}"/>
                </c:ext>
              </c:extLst>
            </c:dLbl>
            <c:dLbl>
              <c:idx val="5"/>
              <c:layout>
                <c:manualLayout>
                  <c:x val="-1.0394410006785532E-3"/>
                  <c:y val="-7.73731428709707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E7-4FDD-BC37-B624FC06238A}"/>
                </c:ext>
              </c:extLst>
            </c:dLbl>
            <c:dLbl>
              <c:idx val="6"/>
              <c:layout>
                <c:manualLayout>
                  <c:x val="3.3547073767989885E-3"/>
                  <c:y val="-1.7367924339714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E7-4FDD-BC37-B624FC06238A}"/>
                </c:ext>
              </c:extLst>
            </c:dLbl>
            <c:dLbl>
              <c:idx val="7"/>
              <c:layout>
                <c:manualLayout>
                  <c:x val="-2.4537310098814344E-3"/>
                  <c:y val="5.0867528215314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E7-4FDD-BC37-B624FC06238A}"/>
                </c:ext>
              </c:extLst>
            </c:dLbl>
            <c:dLbl>
              <c:idx val="8"/>
              <c:layout>
                <c:manualLayout>
                  <c:x val="-4.7109531645288796E-3"/>
                  <c:y val="9.1716212903449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E7-4FDD-BC37-B624FC0623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'AMBITO DE INTERVENCIÓN'!$A$2:$A$10</c:f>
              <c:strCache>
                <c:ptCount val="9"/>
                <c:pt idx="0">
                  <c:v>ABASTECIMIENTO DE AGUA Y SANEAMIENTO </c:v>
                </c:pt>
                <c:pt idx="1">
                  <c:v>AGRICULTURA </c:v>
                </c:pt>
                <c:pt idx="2">
                  <c:v>EDUCACIÓN</c:v>
                </c:pt>
                <c:pt idx="3">
                  <c:v>GOBIERNO Y SOCIEDAD CIVIL</c:v>
                </c:pt>
                <c:pt idx="4">
                  <c:v>MULTISECTORIAL</c:v>
                </c:pt>
                <c:pt idx="5">
                  <c:v>OTROS MULTISECTORIALES</c:v>
                </c:pt>
                <c:pt idx="6">
                  <c:v>PREVENCIÓN Y RESOLUCIÓN DE CONFLICTOS, PAZ Y SEGURIDAD</c:v>
                </c:pt>
                <c:pt idx="7">
                  <c:v>SALUD</c:v>
                </c:pt>
                <c:pt idx="8">
                  <c:v>SIN ESPECIFICAR</c:v>
                </c:pt>
              </c:strCache>
            </c:strRef>
          </c:cat>
          <c:val>
            <c:numRef>
              <c:f>'AMBITO DE INTERVENCIÓN'!$D$2:$D$10</c:f>
              <c:numCache>
                <c:formatCode>General</c:formatCode>
                <c:ptCount val="9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7-4FDD-BC37-B624FC06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3944622678728E-2"/>
          <c:y val="5.26330158322579E-2"/>
          <c:w val="0.28925262467191604"/>
          <c:h val="0.93356974361585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042891347233434"/>
          <c:y val="0.16347901296522141"/>
          <c:w val="0.49791644794400702"/>
          <c:h val="0.746643700787401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'AMBITO DE INTERVENCIÓN'!$E$1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'AMBITO DE INTERVENCIÓN'!$A$2:$A$10</c:f>
              <c:strCache>
                <c:ptCount val="9"/>
                <c:pt idx="0">
                  <c:v>ABASTECIMIENTO DE AGUA Y SANEAMIENTO </c:v>
                </c:pt>
                <c:pt idx="1">
                  <c:v>AGRICULTURA </c:v>
                </c:pt>
                <c:pt idx="2">
                  <c:v>EDUCACIÓN</c:v>
                </c:pt>
                <c:pt idx="3">
                  <c:v>GOBIERNO Y SOCIEDAD CIVIL</c:v>
                </c:pt>
                <c:pt idx="4">
                  <c:v>MULTISECTORIAL</c:v>
                </c:pt>
                <c:pt idx="5">
                  <c:v>OTROS MULTISECTORIALES</c:v>
                </c:pt>
                <c:pt idx="6">
                  <c:v>PREVENCIÓN Y RESOLUCIÓN DE CONFLICTOS, PAZ Y SEGURIDAD</c:v>
                </c:pt>
                <c:pt idx="7">
                  <c:v>SALUD</c:v>
                </c:pt>
                <c:pt idx="8">
                  <c:v>SIN ESPECIFICAR</c:v>
                </c:pt>
              </c:strCache>
            </c:strRef>
          </c:cat>
          <c:val>
            <c:numRef>
              <c:f>'AMBITO DE INTERVENCIÓN'!$E$2:$E$10</c:f>
              <c:numCache>
                <c:formatCode>#,##0.00\ "€"</c:formatCode>
                <c:ptCount val="9"/>
                <c:pt idx="0">
                  <c:v>2776853.31</c:v>
                </c:pt>
                <c:pt idx="1">
                  <c:v>4207404.3499999996</c:v>
                </c:pt>
                <c:pt idx="2">
                  <c:v>6386014.54</c:v>
                </c:pt>
                <c:pt idx="3">
                  <c:v>8374896.7600000016</c:v>
                </c:pt>
                <c:pt idx="4">
                  <c:v>1000005.8</c:v>
                </c:pt>
                <c:pt idx="5">
                  <c:v>4521539.2699999996</c:v>
                </c:pt>
                <c:pt idx="6">
                  <c:v>706097.35</c:v>
                </c:pt>
                <c:pt idx="7">
                  <c:v>4315386.9400000004</c:v>
                </c:pt>
                <c:pt idx="8">
                  <c:v>3603737.8099999996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C-428C-9DA6-0D0944113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5998687"/>
        <c:axId val="536004511"/>
      </c:barChart>
      <c:catAx>
        <c:axId val="5359986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6004511"/>
        <c:crosses val="autoZero"/>
        <c:auto val="1"/>
        <c:lblAlgn val="ctr"/>
        <c:lblOffset val="100"/>
        <c:noMultiLvlLbl val="0"/>
      </c:catAx>
      <c:valAx>
        <c:axId val="536004511"/>
        <c:scaling>
          <c:orientation val="minMax"/>
          <c:max val="9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998687"/>
        <c:crosses val="autoZero"/>
        <c:crossBetween val="between"/>
        <c:majorUnit val="2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12732070267903"/>
          <c:y val="0.12460248557943861"/>
          <c:w val="0.58904587210073278"/>
          <c:h val="0.77670971540850808"/>
        </c:manualLayout>
      </c:layout>
      <c:pieChart>
        <c:varyColors val="1"/>
        <c:ser>
          <c:idx val="0"/>
          <c:order val="0"/>
          <c:tx>
            <c:strRef>
              <c:f>'AMBITO DE INTERVENCIÓN'!$G$1</c:f>
              <c:strCache>
                <c:ptCount val="1"/>
                <c:pt idx="0">
                  <c:v>Nº BENEFICIARIOS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F9-45B3-BD42-97ED5673CDB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F9-45B3-BD42-97ED5673CD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F9-45B3-BD42-97ED5673CDB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1F9-45B3-BD42-97ED5673CD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1F9-45B3-BD42-97ED5673CDB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1F9-45B3-BD42-97ED5673CDB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1F9-45B3-BD42-97ED5673CDB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1F9-45B3-BD42-97ED5673CDB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1F9-45B3-BD42-97ED5673CDBA}"/>
              </c:ext>
            </c:extLst>
          </c:dPt>
          <c:cat>
            <c:strRef>
              <c:f>'AMBITO DE INTERVENCIÓN'!$A$2:$A$10</c:f>
              <c:strCache>
                <c:ptCount val="9"/>
                <c:pt idx="0">
                  <c:v>ABASTECIMIENTO DE AGUA Y SANEAMIENTO </c:v>
                </c:pt>
                <c:pt idx="1">
                  <c:v>AGRICULTURA </c:v>
                </c:pt>
                <c:pt idx="2">
                  <c:v>EDUCACIÓN</c:v>
                </c:pt>
                <c:pt idx="3">
                  <c:v>GOBIERNO Y SOCIEDAD CIVIL</c:v>
                </c:pt>
                <c:pt idx="4">
                  <c:v>MULTISECTORIAL</c:v>
                </c:pt>
                <c:pt idx="5">
                  <c:v>OTROS MULTISECTORIALES</c:v>
                </c:pt>
                <c:pt idx="6">
                  <c:v>PREVENCIÓN Y RESOLUCIÓN DE CONFLICTOS, PAZ Y SEGURIDAD</c:v>
                </c:pt>
                <c:pt idx="7">
                  <c:v>SALUD</c:v>
                </c:pt>
                <c:pt idx="8">
                  <c:v>SIN ESPECIFICAR</c:v>
                </c:pt>
              </c:strCache>
            </c:strRef>
          </c:cat>
          <c:val>
            <c:numRef>
              <c:f>'AMBITO DE INTERVENCIÓN'!$G$2:$G$10</c:f>
              <c:numCache>
                <c:formatCode>0.00</c:formatCode>
                <c:ptCount val="9"/>
                <c:pt idx="0">
                  <c:v>34840</c:v>
                </c:pt>
                <c:pt idx="1">
                  <c:v>7793</c:v>
                </c:pt>
                <c:pt idx="2">
                  <c:v>11181</c:v>
                </c:pt>
                <c:pt idx="3">
                  <c:v>11432505</c:v>
                </c:pt>
                <c:pt idx="4">
                  <c:v>131145</c:v>
                </c:pt>
                <c:pt idx="5">
                  <c:v>13176</c:v>
                </c:pt>
                <c:pt idx="6">
                  <c:v>3360</c:v>
                </c:pt>
                <c:pt idx="7">
                  <c:v>182569</c:v>
                </c:pt>
                <c:pt idx="8">
                  <c:v>50687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0-42B1-A8DA-3157C927D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462915</xdr:colOff>
      <xdr:row>11</xdr:row>
      <xdr:rowOff>70485</xdr:rowOff>
    </xdr:from>
    <xdr:to>
      <xdr:col>4</xdr:col>
      <xdr:colOff>689610</xdr:colOff>
      <xdr:row>26</xdr:row>
      <xdr:rowOff>70485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960513</xdr:colOff>
      <xdr:row>12</xdr:row>
      <xdr:rowOff>44147</xdr:rowOff>
    </xdr:from>
    <xdr:to>
      <xdr:col>9</xdr:col>
      <xdr:colOff>462491</xdr:colOff>
      <xdr:row>32</xdr:row>
      <xdr:rowOff>124581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275772</xdr:colOff>
      <xdr:row>0</xdr:row>
      <xdr:rowOff>0</xdr:rowOff>
    </xdr:from>
    <xdr:to>
      <xdr:col>15</xdr:col>
      <xdr:colOff>21772</xdr:colOff>
      <xdr:row>10</xdr:row>
      <xdr:rowOff>65315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147551</xdr:colOff>
      <xdr:row>27</xdr:row>
      <xdr:rowOff>69271</xdr:rowOff>
    </xdr:from>
    <xdr:to>
      <xdr:col>4</xdr:col>
      <xdr:colOff>777932</xdr:colOff>
      <xdr:row>44</xdr:row>
      <xdr:rowOff>45025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988783</xdr:colOff>
      <xdr:row>34</xdr:row>
      <xdr:rowOff>85877</xdr:rowOff>
    </xdr:from>
    <xdr:to>
      <xdr:col>9</xdr:col>
      <xdr:colOff>393699</xdr:colOff>
      <xdr:row>55</xdr:row>
      <xdr:rowOff>6350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FCFA88C\INFORMACION%20TOTAL%20DE%20LOS%20PROYECTO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NOTA"/>
      <sheetName val="Hoja1"/>
    </sheetNames>
    <sheetDataSet>
      <sheetData sheetId="0">
        <row r="2">
          <cell r="D2">
            <v>1680</v>
          </cell>
          <cell r="J2">
            <v>394782.99</v>
          </cell>
        </row>
        <row r="3">
          <cell r="D3">
            <v>1323</v>
          </cell>
          <cell r="J3">
            <v>1065134.68</v>
          </cell>
        </row>
        <row r="4">
          <cell r="D4">
            <v>1262</v>
          </cell>
          <cell r="J4">
            <v>680772.52</v>
          </cell>
        </row>
        <row r="5">
          <cell r="D5">
            <v>2341</v>
          </cell>
          <cell r="J5">
            <v>509462.53</v>
          </cell>
        </row>
        <row r="6">
          <cell r="D6">
            <v>4708</v>
          </cell>
          <cell r="J6">
            <v>435074.36</v>
          </cell>
        </row>
        <row r="7">
          <cell r="D7">
            <v>11400000</v>
          </cell>
          <cell r="J7">
            <v>379108.91</v>
          </cell>
        </row>
        <row r="9">
          <cell r="D9">
            <v>65</v>
          </cell>
          <cell r="J9">
            <v>539402.37</v>
          </cell>
        </row>
        <row r="10">
          <cell r="D10">
            <v>1096</v>
          </cell>
          <cell r="J10">
            <v>2256675.34</v>
          </cell>
        </row>
        <row r="11">
          <cell r="D11">
            <v>1259</v>
          </cell>
          <cell r="J11">
            <v>1279576.93</v>
          </cell>
        </row>
        <row r="12">
          <cell r="D12">
            <v>1541</v>
          </cell>
          <cell r="J12">
            <v>505431.24</v>
          </cell>
        </row>
        <row r="13">
          <cell r="D13">
            <v>12016</v>
          </cell>
          <cell r="J13">
            <v>3647957.03</v>
          </cell>
        </row>
        <row r="14">
          <cell r="D14">
            <v>3665</v>
          </cell>
          <cell r="J14">
            <v>1246829</v>
          </cell>
        </row>
        <row r="15">
          <cell r="D15">
            <v>6250</v>
          </cell>
          <cell r="J15">
            <v>888571.43</v>
          </cell>
        </row>
        <row r="16">
          <cell r="D16">
            <v>1455</v>
          </cell>
          <cell r="J16">
            <v>439341.76</v>
          </cell>
        </row>
        <row r="17">
          <cell r="D17">
            <v>500</v>
          </cell>
          <cell r="J17">
            <v>705545.38</v>
          </cell>
        </row>
        <row r="18">
          <cell r="D18">
            <v>1010</v>
          </cell>
          <cell r="J18">
            <v>795209.13</v>
          </cell>
        </row>
        <row r="19">
          <cell r="D19">
            <v>1160</v>
          </cell>
          <cell r="J19">
            <v>873582.24</v>
          </cell>
        </row>
        <row r="20">
          <cell r="D20">
            <v>922</v>
          </cell>
          <cell r="J20">
            <v>888571.43</v>
          </cell>
        </row>
        <row r="21">
          <cell r="D21">
            <v>1416</v>
          </cell>
          <cell r="J21">
            <v>506283.06</v>
          </cell>
        </row>
        <row r="22">
          <cell r="D22">
            <v>1941</v>
          </cell>
          <cell r="J22">
            <v>1539111.85</v>
          </cell>
        </row>
        <row r="23">
          <cell r="D23">
            <v>11690</v>
          </cell>
          <cell r="J23">
            <v>485195.68</v>
          </cell>
        </row>
        <row r="24">
          <cell r="D24">
            <v>18664</v>
          </cell>
          <cell r="J24">
            <v>1248722</v>
          </cell>
        </row>
        <row r="25">
          <cell r="D25">
            <v>2023</v>
          </cell>
          <cell r="J25">
            <v>1615425.64</v>
          </cell>
        </row>
        <row r="26">
          <cell r="D26">
            <v>22247</v>
          </cell>
          <cell r="J26">
            <v>530511.19999999995</v>
          </cell>
        </row>
        <row r="27">
          <cell r="D27">
            <v>9409</v>
          </cell>
          <cell r="J27">
            <v>530050.55000000005</v>
          </cell>
        </row>
        <row r="28">
          <cell r="D28">
            <v>3070</v>
          </cell>
          <cell r="J28">
            <v>359800.05</v>
          </cell>
        </row>
        <row r="29">
          <cell r="D29">
            <v>427</v>
          </cell>
          <cell r="J29">
            <v>282505.81</v>
          </cell>
        </row>
        <row r="31">
          <cell r="D31">
            <v>6635</v>
          </cell>
          <cell r="J31">
            <v>1005168.41</v>
          </cell>
        </row>
        <row r="32">
          <cell r="D32">
            <v>4692</v>
          </cell>
          <cell r="J32">
            <v>472770.4</v>
          </cell>
        </row>
        <row r="33">
          <cell r="D33">
            <v>2231</v>
          </cell>
          <cell r="J33">
            <v>510928.68</v>
          </cell>
        </row>
        <row r="34">
          <cell r="D34">
            <v>150</v>
          </cell>
          <cell r="J34">
            <v>342122.8</v>
          </cell>
        </row>
        <row r="35">
          <cell r="D35">
            <v>13000</v>
          </cell>
          <cell r="J35">
            <v>1042967.02</v>
          </cell>
        </row>
        <row r="36">
          <cell r="D36">
            <v>40344</v>
          </cell>
          <cell r="J36">
            <v>974992.26</v>
          </cell>
        </row>
        <row r="37">
          <cell r="D37">
            <v>5812</v>
          </cell>
          <cell r="J37">
            <v>1936096.11</v>
          </cell>
        </row>
        <row r="38">
          <cell r="D38">
            <v>14288</v>
          </cell>
          <cell r="J38">
            <v>391558.98</v>
          </cell>
        </row>
        <row r="39">
          <cell r="D39">
            <v>100</v>
          </cell>
          <cell r="J39">
            <v>164070.82</v>
          </cell>
        </row>
        <row r="40">
          <cell r="D40">
            <v>111602</v>
          </cell>
          <cell r="J40">
            <v>702432.6</v>
          </cell>
        </row>
        <row r="41">
          <cell r="D41">
            <v>11532</v>
          </cell>
          <cell r="J41">
            <v>1106734.27</v>
          </cell>
        </row>
        <row r="42">
          <cell r="D42">
            <v>9225</v>
          </cell>
          <cell r="J42">
            <v>907355.52</v>
          </cell>
        </row>
      </sheetData>
      <sheetData sheetId="1" refreshError="1"/>
      <sheetData sheetId="2">
        <row r="2">
          <cell r="J2">
            <v>394782.99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1" displayName="Tabla1" ref="A1:H11" totalsRowShown="0" headerRowDxfId="9" dataDxfId="8">
  <autoFilter ref="A1:H11" xr:uid="{00000000-0009-0000-0100-000003000000}"/>
  <sortState xmlns:xlrd2="http://schemas.microsoft.com/office/spreadsheetml/2017/richdata2" ref="A2:H12">
    <sortCondition ref="A1:A12"/>
  </sortState>
  <tableColumns count="8">
    <tableColumn id="1" xr3:uid="{00000000-0010-0000-0000-000001000000}" name="ÁMBITO DE INTERVENCIÓN" dataDxfId="7"/>
    <tableColumn id="2" xr3:uid="{00000000-0010-0000-0000-000002000000}" name="Nº DE PROYECTOS" dataDxfId="6"/>
    <tableColumn id="9" xr3:uid="{00000000-0010-0000-0000-000009000000}" name="% DEL TOTAL DE PROYECTOS" dataDxfId="5">
      <calculatedColumnFormula>Tabla1[[#This Row],[Nº DE PROYECTOS]]/$B$11</calculatedColumnFormula>
    </tableColumn>
    <tableColumn id="3" xr3:uid="{00000000-0010-0000-0000-000003000000}" name="Nº DE ONGD" dataDxfId="4"/>
    <tableColumn id="4" xr3:uid="{00000000-0010-0000-0000-000004000000}" name="CAPITAL" dataDxfId="3"/>
    <tableColumn id="6" xr3:uid="{00000000-0010-0000-0000-000006000000}" name="% DEL CAPITAL TOTAL" dataDxfId="2"/>
    <tableColumn id="7" xr3:uid="{00000000-0010-0000-0000-000007000000}" name="Nº BENEFICIARIOS" dataDxfId="1"/>
    <tableColumn id="5" xr3:uid="{00000000-0010-0000-0000-000005000000}" name="% BENEFICIARIOS" dataDxfId="0">
      <calculatedColumnFormula>Tabla1[[#This Row],[Nº BENEFICIARIOS]]/$G$11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29"/>
  <sheetViews>
    <sheetView tabSelected="1" topLeftCell="B1" zoomScale="80" zoomScaleNormal="80" workbookViewId="0">
      <selection activeCell="B8" sqref="B8"/>
    </sheetView>
  </sheetViews>
  <sheetFormatPr defaultColWidth="11.42578125" defaultRowHeight="14.45"/>
  <cols>
    <col min="1" max="1" width="18.42578125" customWidth="1"/>
    <col min="2" max="2" width="16.5703125" customWidth="1"/>
    <col min="3" max="3" width="15.28515625" customWidth="1"/>
    <col min="4" max="4" width="13.140625" bestFit="1" customWidth="1"/>
    <col min="5" max="5" width="17.28515625" customWidth="1"/>
    <col min="6" max="6" width="18.5703125" customWidth="1"/>
    <col min="7" max="7" width="17.85546875" customWidth="1"/>
    <col min="8" max="8" width="16.28515625" customWidth="1"/>
  </cols>
  <sheetData>
    <row r="1" spans="1:8" s="1" customFormat="1" ht="31.15">
      <c r="A1" s="8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8" t="s">
        <v>5</v>
      </c>
      <c r="G1" s="19" t="s">
        <v>6</v>
      </c>
      <c r="H1" s="17" t="s">
        <v>7</v>
      </c>
    </row>
    <row r="2" spans="1:8" s="1" customFormat="1" ht="46.9">
      <c r="A2" s="9" t="s">
        <v>8</v>
      </c>
      <c r="B2" s="2">
        <v>4</v>
      </c>
      <c r="C2" s="3">
        <f>Tabla1[[#This Row],[Nº DE PROYECTOS]]/$B$11</f>
        <v>9.7560975609756101E-2</v>
      </c>
      <c r="D2" s="2">
        <v>3</v>
      </c>
      <c r="E2" s="4">
        <f>SUM([1]INFORMACIÓN!$J$42,[1]INFORMACIÓN!$J$38,[1]INFORMACIÓN!$J$32,[1]INFORMACIÓN!$J$31)</f>
        <v>2776853.31</v>
      </c>
      <c r="F2" s="3">
        <f>Tabla1[[#This Row],[CAPITAL]]/$E$11</f>
        <v>7.7367052586471877E-2</v>
      </c>
      <c r="G2" s="5">
        <f>SUM([1]INFORMACIÓN!$D$42,[1]INFORMACIÓN!$D$38,[1]INFORMACIÓN!$D$31,[1]INFORMACIÓN!$D$32)</f>
        <v>34840</v>
      </c>
      <c r="H2" s="6">
        <f>Tabla1[[#This Row],[Nº BENEFICIARIOS]]/$G$11</f>
        <v>2.9358092553156347E-3</v>
      </c>
    </row>
    <row r="3" spans="1:8" s="1" customFormat="1" ht="15.6">
      <c r="A3" s="9" t="s">
        <v>9</v>
      </c>
      <c r="B3" s="2">
        <v>7</v>
      </c>
      <c r="C3" s="3">
        <f>Tabla1[[#This Row],[Nº DE PROYECTOS]]/$B$11</f>
        <v>0.17073170731707318</v>
      </c>
      <c r="D3" s="2">
        <v>7</v>
      </c>
      <c r="E3" s="4">
        <f>SUM([1]INFORMACIÓN!$J$39,[1]INFORMACIÓN!$J$33,[1]INFORMACIÓN!$J$22,[1]INFORMACIÓN!$J$21,[1]INFORMACIÓN!$J$17,[1]INFORMACIÓN!$J$16,[1]INFORMACIÓN!$J$34)</f>
        <v>4207404.3499999996</v>
      </c>
      <c r="F3" s="3">
        <f>Tabla1[[#This Row],[CAPITAL]]/$E$11</f>
        <v>0.11722422370197166</v>
      </c>
      <c r="G3" s="7">
        <f>SUM([1]INFORMACIÓN!$D$16,[1]INFORMACIÓN!$D$17,[1]INFORMACIÓN!$D$21,[1]INFORMACIÓN!$D$22,[1]INFORMACIÓN!$D$33,[1]INFORMACIÓN!$D$34,[1]INFORMACIÓN!$D$39)</f>
        <v>7793</v>
      </c>
      <c r="H3" s="6">
        <f>Tabla1[[#This Row],[Nº BENEFICIARIOS]]/$G$11</f>
        <v>6.56680870455647E-4</v>
      </c>
    </row>
    <row r="4" spans="1:8" s="1" customFormat="1" ht="15.6">
      <c r="A4" s="9" t="s">
        <v>10</v>
      </c>
      <c r="B4" s="2">
        <v>5</v>
      </c>
      <c r="C4" s="3">
        <f>Tabla1[[#This Row],[Nº DE PROYECTOS]]/$B$11</f>
        <v>0.12195121951219512</v>
      </c>
      <c r="D4" s="2">
        <v>4</v>
      </c>
      <c r="E4" s="4">
        <f>SUM([1]INFORMACIÓN!$J$5,[1]INFORMACIÓN!$J$10,[1]INFORMACIÓN!$J$18,[1]INFORMACIÓN!$J$20,[1]INFORMACIÓN!$J$37)</f>
        <v>6386014.54</v>
      </c>
      <c r="F4" s="3">
        <f>Tabla1[[#This Row],[CAPITAL]]/$E$11</f>
        <v>0.17792337857924298</v>
      </c>
      <c r="G4" s="7">
        <f>SUM([1]INFORMACIÓN!$D$37,[1]INFORMACIÓN!$D$20,[1]INFORMACIÓN!$D$10,[1]INFORMACIÓN!$D$5,[1]INFORMACIÓN!$D$18)</f>
        <v>11181</v>
      </c>
      <c r="H4" s="6">
        <f>Tabla1[[#This Row],[Nº BENEFICIARIOS]]/$G$11</f>
        <v>9.4217231009426279E-4</v>
      </c>
    </row>
    <row r="5" spans="1:8" s="1" customFormat="1" ht="31.15">
      <c r="A5" s="9" t="s">
        <v>11</v>
      </c>
      <c r="B5" s="2">
        <v>11</v>
      </c>
      <c r="C5" s="3">
        <f>Tabla1[[#This Row],[Nº DE PROYECTOS]]/$B$11</f>
        <v>0.26829268292682928</v>
      </c>
      <c r="D5" s="2">
        <v>10</v>
      </c>
      <c r="E5" s="4">
        <f>SUM([1]INFORMACIÓN!$J$28,[1]INFORMACIÓN!$J$25,[1]INFORMACIÓN!$J$23,[1]INFORMACIÓN!$J$15,[1]INFORMACIÓN!$J$14,[1]INFORMACIÓN!$J$12,[1]INFORMACIÓN!$J$11,[1]INFORMACIÓN!$J$9,[1]INFORMACIÓN!$J$7,[1]INFORMACIÓN!$J$4,[1]INFORMACIÓN!$J$2)</f>
        <v>8374896.7600000016</v>
      </c>
      <c r="F5" s="3">
        <f>Tabla1[[#This Row],[CAPITAL]]/$E$11</f>
        <v>0.23333644442211932</v>
      </c>
      <c r="G5" s="7">
        <f>SUM([1]INFORMACIÓN!$D$2,[1]INFORMACIÓN!$D$4,[1]INFORMACIÓN!$D$7,[1]INFORMACIÓN!$D$9,[1]INFORMACIÓN!$D$12,[1]INFORMACIÓN!$D$11,[1]INFORMACIÓN!$D$14,[1]INFORMACIÓN!$D$15,[1]INFORMACIÓN!$D$23,[1]INFORMACIÓN!$D$25,[1]INFORMACIÓN!$D$28)</f>
        <v>11432505</v>
      </c>
      <c r="H5" s="6">
        <f>Tabla1[[#This Row],[Nº BENEFICIARIOS]]/$G$11</f>
        <v>0.96336549915161518</v>
      </c>
    </row>
    <row r="6" spans="1:8" s="1" customFormat="1" ht="15.6">
      <c r="A6" s="9" t="s">
        <v>12</v>
      </c>
      <c r="B6" s="2">
        <v>1</v>
      </c>
      <c r="C6" s="3">
        <f>Tabla1[[#This Row],[Nº DE PROYECTOS]]/$B$11</f>
        <v>2.4390243902439025E-2</v>
      </c>
      <c r="D6" s="2">
        <v>1</v>
      </c>
      <c r="E6" s="4">
        <v>1000005.8</v>
      </c>
      <c r="F6" s="3">
        <f>Tabla1[[#This Row],[CAPITAL]]/$E$11</f>
        <v>2.7861573039080295E-2</v>
      </c>
      <c r="G6" s="22">
        <v>131145</v>
      </c>
      <c r="H6" s="6">
        <f>Tabla1[[#This Row],[Nº BENEFICIARIOS]]/$G$11</f>
        <v>1.1050996119069142E-2</v>
      </c>
    </row>
    <row r="7" spans="1:8" s="1" customFormat="1" ht="46.9">
      <c r="A7" s="9" t="s">
        <v>13</v>
      </c>
      <c r="B7" s="2">
        <v>2</v>
      </c>
      <c r="C7" s="3">
        <f>Tabla1[[#This Row],[Nº DE PROYECTOS]]/$B$11</f>
        <v>4.878048780487805E-2</v>
      </c>
      <c r="D7" s="2">
        <v>2</v>
      </c>
      <c r="E7" s="4">
        <f>SUM([1]INFORMACIÓN!$J$13,[1]INFORMACIÓN!$J$19)</f>
        <v>4521539.2699999996</v>
      </c>
      <c r="F7" s="3">
        <f>Tabla1[[#This Row],[CAPITAL]]/$E$11</f>
        <v>0.12597646595667222</v>
      </c>
      <c r="G7" s="7">
        <f>SUM([1]INFORMACIÓN!$D$13,[1]INFORMACIÓN!$D$19)</f>
        <v>13176</v>
      </c>
      <c r="H7" s="6">
        <f>Tabla1[[#This Row],[Nº BENEFICIARIOS]]/$G$11</f>
        <v>1.110281938807084E-3</v>
      </c>
    </row>
    <row r="8" spans="1:8" s="1" customFormat="1" ht="62.45">
      <c r="A8" s="9" t="s">
        <v>14</v>
      </c>
      <c r="B8" s="2">
        <v>1</v>
      </c>
      <c r="C8" s="3">
        <f>Tabla1[[#This Row],[Nº DE PROYECTOS]]/$B$11</f>
        <v>2.4390243902439025E-2</v>
      </c>
      <c r="D8" s="2">
        <v>1</v>
      </c>
      <c r="E8" s="4">
        <v>706097.35</v>
      </c>
      <c r="F8" s="3">
        <f>Tabla1[[#This Row],[CAPITAL]]/$E$11</f>
        <v>1.9672868787087076E-2</v>
      </c>
      <c r="G8" s="7">
        <v>3360</v>
      </c>
      <c r="H8" s="6">
        <f>Tabla1[[#This Row],[Nº BENEFICIARIOS]]/$G$11</f>
        <v>2.8313200625317258E-4</v>
      </c>
    </row>
    <row r="9" spans="1:8" s="1" customFormat="1" ht="15.6">
      <c r="A9" s="9" t="s">
        <v>15</v>
      </c>
      <c r="B9" s="2">
        <v>5</v>
      </c>
      <c r="C9" s="3">
        <f>Tabla1[[#This Row],[Nº DE PROYECTOS]]/$B$11</f>
        <v>0.12195121951219512</v>
      </c>
      <c r="D9" s="2">
        <v>4</v>
      </c>
      <c r="E9" s="4">
        <f>SUM([1]INFORMACIÓN!$J$24,[1]INFORMACIÓN!$J$29,[1]INFORMACIÓN!$J$36,[1]INFORMACIÓN!$J$40,[1]INFORMACIÓN!$J$41)</f>
        <v>4315386.9400000004</v>
      </c>
      <c r="F9" s="3">
        <f>Tabla1[[#This Row],[CAPITAL]]/$E$11</f>
        <v>0.12023277107063102</v>
      </c>
      <c r="G9" s="7">
        <f>SUM([1]INFORMACIÓN!$D$41,[1]INFORMACIÓN!$D$40,[1]INFORMACIÓN!$D$36,[1]INFORMACIÓN!$D$29,[1]INFORMACIÓN!$D$24)</f>
        <v>182569</v>
      </c>
      <c r="H9" s="6">
        <f>Tabla1[[#This Row],[Nº BENEFICIARIOS]]/$G$11</f>
        <v>1.5384264062391509E-2</v>
      </c>
    </row>
    <row r="10" spans="1:8" s="1" customFormat="1" ht="15.6">
      <c r="A10" s="9" t="s">
        <v>16</v>
      </c>
      <c r="B10" s="2">
        <v>5</v>
      </c>
      <c r="C10" s="3">
        <f>Tabla1[[#This Row],[Nº DE PROYECTOS]]/$B$11</f>
        <v>0.12195121951219512</v>
      </c>
      <c r="D10" s="2">
        <v>5</v>
      </c>
      <c r="E10" s="4">
        <f>SUM([1]INFORMACIÓN!$J$35,[1]INFORMACIÓN!$J$27,[1]INFORMACIÓN!$J$26,[1]INFORMACIÓN!$J$6,[1]INFORMACIÓN!$J$3)</f>
        <v>3603737.8099999996</v>
      </c>
      <c r="F10" s="3">
        <f>Tabla1[[#This Row],[CAPITAL]]/$E$11</f>
        <v>0.10040522185672349</v>
      </c>
      <c r="G10" s="7">
        <f>SUM([1]INFORMACIÓN!$D$3,[1]INFORMACIÓN!$D$6,[1]INFORMACIÓN!$D$26,[1]INFORMACIÓN!$D$27,[1]INFORMACIÓN!$D$35)</f>
        <v>50687</v>
      </c>
      <c r="H10" s="6">
        <f>Tabla1[[#This Row],[Nº BENEFICIARIOS]]/$G$11</f>
        <v>4.2711642859983804E-3</v>
      </c>
    </row>
    <row r="11" spans="1:8" s="1" customFormat="1" ht="15.6">
      <c r="A11" s="9" t="s">
        <v>17</v>
      </c>
      <c r="B11" s="10">
        <f>SUM(B2:B10)</f>
        <v>41</v>
      </c>
      <c r="C11" s="11">
        <f>SUBTOTAL(109,C2:C10)</f>
        <v>1</v>
      </c>
      <c r="D11" s="12"/>
      <c r="E11" s="13">
        <f>SUM(E2:E10)</f>
        <v>35891936.130000003</v>
      </c>
      <c r="F11" s="14">
        <f>SUBTOTAL(109,F2:F10)</f>
        <v>1</v>
      </c>
      <c r="G11" s="15">
        <f>SUBTOTAL(109,G2:G10)</f>
        <v>11867256</v>
      </c>
      <c r="H11" s="16">
        <f>SUM(H2:H10)</f>
        <v>1</v>
      </c>
    </row>
    <row r="12" spans="1:8" s="1" customFormat="1"/>
    <row r="13" spans="1:8" s="1" customFormat="1"/>
    <row r="14" spans="1:8" s="1" customFormat="1"/>
    <row r="15" spans="1:8" s="1" customFormat="1">
      <c r="E15" s="20"/>
      <c r="F15" s="21"/>
    </row>
    <row r="16" spans="1:8" s="1" customFormat="1"/>
    <row r="17" spans="4:4" s="1" customFormat="1"/>
    <row r="18" spans="4:4" s="1" customFormat="1">
      <c r="D18" s="20"/>
    </row>
    <row r="19" spans="4:4" s="1" customFormat="1"/>
    <row r="20" spans="4:4" s="1" customFormat="1"/>
    <row r="21" spans="4:4" s="1" customFormat="1"/>
    <row r="22" spans="4:4" s="1" customFormat="1"/>
    <row r="23" spans="4:4" s="1" customFormat="1"/>
    <row r="24" spans="4:4" s="1" customFormat="1"/>
    <row r="25" spans="4:4" s="1" customFormat="1"/>
    <row r="26" spans="4:4" s="1" customFormat="1"/>
    <row r="27" spans="4:4" s="1" customFormat="1"/>
    <row r="28" spans="4:4" s="1" customFormat="1"/>
    <row r="29" spans="4:4" s="1" customFormat="1"/>
    <row r="30" spans="4:4" s="1" customFormat="1"/>
    <row r="31" spans="4:4" s="1" customFormat="1"/>
    <row r="32" spans="4:4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pans="1:8" s="1" customFormat="1"/>
    <row r="1026" spans="1:8" s="1" customFormat="1"/>
    <row r="1027" spans="1:8" s="1" customFormat="1"/>
    <row r="1028" spans="1:8" s="1" customFormat="1"/>
    <row r="1029" spans="1:8" s="1" customFormat="1">
      <c r="A1029"/>
      <c r="B1029"/>
      <c r="C1029"/>
      <c r="D1029"/>
      <c r="E1029"/>
      <c r="F1029"/>
      <c r="G1029"/>
      <c r="H1029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>
      <selection activeCell="P28" sqref="P28:P29"/>
    </sheetView>
  </sheetViews>
  <sheetFormatPr defaultColWidth="11.42578125" defaultRowHeight="14.45"/>
  <cols>
    <col min="1" max="16384" width="11.42578125" style="1"/>
  </cols>
  <sheetData>
    <row r="1" spans="1:1">
      <c r="A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2023-03-22T11:37:56Z</dcterms:created>
  <dcterms:modified xsi:type="dcterms:W3CDTF">2024-05-29T11:43:27Z</dcterms:modified>
  <cp:category/>
  <cp:contentStatus/>
</cp:coreProperties>
</file>