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D:\Observatorio Cooperación\2021\"/>
    </mc:Choice>
  </mc:AlternateContent>
  <xr:revisionPtr revIDLastSave="47" documentId="11_26BA35B54E6764D790039980B58CA7D05C99F1AD" xr6:coauthVersionLast="47" xr6:coauthVersionMax="47" xr10:uidLastSave="{C8556900-1288-49D7-A44B-735EE87C220C}"/>
  <bookViews>
    <workbookView xWindow="0" yWindow="0" windowWidth="15432" windowHeight="11556" activeTab="1" xr2:uid="{00000000-000D-0000-FFFF-FFFF00000000}"/>
  </bookViews>
  <sheets>
    <sheet name="FINANCIACIÓN" sheetId="1" r:id="rId1"/>
    <sheet name="FINANCIACIÓN POR PROYEC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F50" i="1"/>
  <c r="E43" i="1" l="1"/>
  <c r="E24" i="1"/>
  <c r="E3" i="1"/>
  <c r="E31" i="1"/>
  <c r="E11" i="1"/>
  <c r="E27" i="1"/>
  <c r="E4" i="1"/>
  <c r="E7" i="1"/>
  <c r="E23" i="1"/>
  <c r="E32" i="1"/>
  <c r="E25" i="1"/>
  <c r="E14" i="1"/>
  <c r="E45" i="1"/>
  <c r="E21" i="1"/>
  <c r="E6" i="1"/>
  <c r="E15" i="1"/>
  <c r="E34" i="1"/>
  <c r="E37" i="1"/>
  <c r="E8" i="1"/>
  <c r="E50" i="1" l="1"/>
  <c r="B8" i="1"/>
  <c r="G19" i="1" l="1"/>
  <c r="B7" i="1" l="1"/>
  <c r="G2" i="1" l="1"/>
  <c r="G5" i="1"/>
  <c r="G9" i="1"/>
  <c r="G10" i="1"/>
  <c r="G12" i="1"/>
  <c r="G13" i="1"/>
  <c r="G16" i="1"/>
  <c r="G17" i="1"/>
  <c r="G18" i="1"/>
  <c r="G20" i="1"/>
  <c r="G22" i="1"/>
  <c r="G26" i="1"/>
  <c r="G29" i="1"/>
  <c r="G30" i="1"/>
  <c r="G33" i="1"/>
  <c r="G35" i="1"/>
  <c r="G36" i="1"/>
  <c r="G38" i="1"/>
  <c r="G39" i="1"/>
  <c r="G40" i="1"/>
  <c r="G41" i="1"/>
  <c r="G42" i="1"/>
  <c r="G44" i="1"/>
  <c r="G46" i="1"/>
  <c r="G47" i="1"/>
  <c r="G48" i="1"/>
  <c r="G49" i="1"/>
  <c r="C25" i="1"/>
  <c r="D45" i="1" l="1"/>
  <c r="C45" i="1"/>
  <c r="B45" i="1"/>
  <c r="D43" i="1"/>
  <c r="C43" i="1"/>
  <c r="B43" i="1"/>
  <c r="D37" i="1"/>
  <c r="C37" i="1"/>
  <c r="B37" i="1"/>
  <c r="D34" i="1"/>
  <c r="C34" i="1"/>
  <c r="B34" i="1"/>
  <c r="D32" i="1"/>
  <c r="C32" i="1"/>
  <c r="B32" i="1"/>
  <c r="D31" i="1"/>
  <c r="C31" i="1"/>
  <c r="B31" i="1"/>
  <c r="D28" i="1"/>
  <c r="C28" i="1"/>
  <c r="B28" i="1"/>
  <c r="D27" i="1"/>
  <c r="C27" i="1"/>
  <c r="B27" i="1"/>
  <c r="D25" i="1"/>
  <c r="B25" i="1"/>
  <c r="D24" i="1"/>
  <c r="C24" i="1"/>
  <c r="B24" i="1"/>
  <c r="D23" i="1"/>
  <c r="C23" i="1"/>
  <c r="B23" i="1"/>
  <c r="D21" i="1"/>
  <c r="C21" i="1"/>
  <c r="B21" i="1"/>
  <c r="D15" i="1"/>
  <c r="C15" i="1"/>
  <c r="B15" i="1"/>
  <c r="D14" i="1"/>
  <c r="C14" i="1"/>
  <c r="B14" i="1"/>
  <c r="D11" i="1"/>
  <c r="C11" i="1"/>
  <c r="B11" i="1"/>
  <c r="D8" i="1"/>
  <c r="C8" i="1"/>
  <c r="D7" i="1"/>
  <c r="C7" i="1"/>
  <c r="D6" i="1"/>
  <c r="C6" i="1"/>
  <c r="B6" i="1"/>
  <c r="D4" i="1"/>
  <c r="C4" i="1"/>
  <c r="D3" i="1"/>
  <c r="D50" i="1" s="1"/>
  <c r="C3" i="1"/>
  <c r="C50" i="1" s="1"/>
  <c r="B50" i="1" l="1"/>
  <c r="G27" i="1"/>
  <c r="G28" i="1"/>
  <c r="G25" i="1"/>
  <c r="G7" i="1"/>
  <c r="G3" i="1"/>
  <c r="G4" i="1"/>
  <c r="G6" i="1"/>
  <c r="G31" i="1"/>
  <c r="G32" i="1"/>
  <c r="G34" i="1"/>
  <c r="G37" i="1"/>
  <c r="G43" i="1"/>
  <c r="G45" i="1"/>
  <c r="G8" i="1"/>
  <c r="G11" i="1"/>
  <c r="G14" i="1"/>
  <c r="G15" i="1"/>
  <c r="G21" i="1"/>
  <c r="G23" i="1"/>
  <c r="G24" i="1"/>
  <c r="E58" i="1" l="1"/>
  <c r="E51" i="1"/>
  <c r="D58" i="1"/>
  <c r="D51" i="1"/>
  <c r="C58" i="1"/>
  <c r="C51" i="1" s="1"/>
  <c r="H25" i="1"/>
  <c r="G50" i="1"/>
  <c r="H15" i="1"/>
  <c r="H18" i="1"/>
  <c r="H38" i="1"/>
  <c r="H16" i="1"/>
  <c r="H47" i="1"/>
  <c r="H5" i="1"/>
  <c r="H9" i="1"/>
  <c r="H13" i="1"/>
  <c r="H17" i="1"/>
  <c r="H29" i="1"/>
  <c r="H33" i="1"/>
  <c r="H36" i="1"/>
  <c r="H40" i="1"/>
  <c r="H44" i="1"/>
  <c r="H48" i="1"/>
  <c r="H2" i="1"/>
  <c r="H10" i="1"/>
  <c r="H19" i="1"/>
  <c r="H22" i="1"/>
  <c r="H26" i="1"/>
  <c r="H30" i="1"/>
  <c r="H41" i="1"/>
  <c r="H49" i="1"/>
  <c r="H35" i="1"/>
  <c r="H42" i="1"/>
  <c r="H46" i="1"/>
  <c r="H12" i="1"/>
  <c r="H20" i="1"/>
  <c r="H39" i="1"/>
  <c r="H7" i="1"/>
  <c r="H24" i="1"/>
  <c r="H8" i="1"/>
  <c r="H45" i="1"/>
  <c r="H32" i="1"/>
  <c r="H14" i="1"/>
  <c r="H4" i="1"/>
  <c r="H23" i="1"/>
  <c r="H28" i="1"/>
  <c r="H43" i="1"/>
  <c r="H31" i="1"/>
  <c r="H11" i="1"/>
  <c r="H21" i="1"/>
  <c r="H27" i="1"/>
  <c r="H37" i="1"/>
  <c r="H6" i="1"/>
  <c r="H34" i="1"/>
  <c r="H3" i="1"/>
  <c r="G51" i="1" l="1"/>
  <c r="G1048573" i="1" s="1"/>
  <c r="H50" i="1"/>
</calcChain>
</file>

<file path=xl/sharedStrings.xml><?xml version="1.0" encoding="utf-8"?>
<sst xmlns="http://schemas.openxmlformats.org/spreadsheetml/2006/main" count="118" uniqueCount="70">
  <si>
    <t>ONGD</t>
  </si>
  <si>
    <t>CAPITAL</t>
  </si>
  <si>
    <t>APORTACIONES DE LA GENERALITAT (%)</t>
  </si>
  <si>
    <t>APORTACIONES PROPIAS (%)</t>
  </si>
  <si>
    <t>APORTACIONES OTRAS INSTITUCIONES/ ENTIDADES (%)</t>
  </si>
  <si>
    <t>Nº DE PROYECTOS</t>
  </si>
  <si>
    <t>TOTAL</t>
  </si>
  <si>
    <t>PORCENTAJE DE INVERSIÓN</t>
  </si>
  <si>
    <t xml:space="preserve"> Asociación para la Cooperación entre Comunidades (ACOEC)</t>
  </si>
  <si>
    <t>AIDA</t>
  </si>
  <si>
    <t>Arquitectura Sin Fronteras</t>
  </si>
  <si>
    <t>Asamblea de Cooperación por la paz</t>
  </si>
  <si>
    <t>Asociación comité Español de la UNRWA</t>
  </si>
  <si>
    <t>Asociación Entrepobles</t>
  </si>
  <si>
    <t>Asociación Paz con Dignidad</t>
  </si>
  <si>
    <t>Asociación Petjades</t>
  </si>
  <si>
    <t>Asociación por la Paz y el Desarrollo.</t>
  </si>
  <si>
    <t>Asociación Solidaritat Perifèries del Mòn de Valencia</t>
  </si>
  <si>
    <t>Atelier ONGD</t>
  </si>
  <si>
    <t>Cáritas Diocesana de Valencia</t>
  </si>
  <si>
    <t>CERAI</t>
  </si>
  <si>
    <t>CESAL</t>
  </si>
  <si>
    <t>ECOSOL</t>
  </si>
  <si>
    <t>ECOSOL-Asociación PETJADES</t>
  </si>
  <si>
    <t>Escoles Solidaries</t>
  </si>
  <si>
    <t>Farmamundi</t>
  </si>
  <si>
    <t>Fundación Acción contra el Hambre</t>
  </si>
  <si>
    <t>Fundación ACNUR</t>
  </si>
  <si>
    <t>Fundación ADSIS</t>
  </si>
  <si>
    <t>Fundación Alianza por los derechos, las igualdad y la solidaridad internacional</t>
  </si>
  <si>
    <t>Fundación Ayuda en Acción</t>
  </si>
  <si>
    <t>Fundación de Ayuda contra la Drogadicción</t>
  </si>
  <si>
    <t>Fundación de religiosos para la salud</t>
  </si>
  <si>
    <t>Fundación del Valle</t>
  </si>
  <si>
    <t>Fundación Entreculturas Fe y Alegría</t>
  </si>
  <si>
    <t>Fundación Fontilles</t>
  </si>
  <si>
    <t>Fundación Instituto Sindical de Cooperación y Servidores Públicos (ISCOD)</t>
  </si>
  <si>
    <t>Fundación INTERED</t>
  </si>
  <si>
    <t>Fundación Mainel (C.V)</t>
  </si>
  <si>
    <t>Fundación Mundubat</t>
  </si>
  <si>
    <t>Fundación Musol</t>
  </si>
  <si>
    <t>Fundación Oxfam Intermon</t>
  </si>
  <si>
    <t>Fundación Pau y Solidaridad PV</t>
  </si>
  <si>
    <t>Fundación promoción social de la cultura</t>
  </si>
  <si>
    <t>Fundación Save the Children</t>
  </si>
  <si>
    <t>Fundación Solidaria Don Bosco</t>
  </si>
  <si>
    <t>Fundación Taller de Solidaridad</t>
  </si>
  <si>
    <t>Fundación UNICEF comité Español</t>
  </si>
  <si>
    <t>Fundación Vicente Ferrer</t>
  </si>
  <si>
    <t>Jovesolides</t>
  </si>
  <si>
    <t>Manos Unidas</t>
  </si>
  <si>
    <t>Medicus Mundi Mediterrània</t>
  </si>
  <si>
    <t>ONG Rescate Internacional</t>
  </si>
  <si>
    <t>Solidaridad Internacional del País Valenciano</t>
  </si>
  <si>
    <t>Treball Solidari</t>
  </si>
  <si>
    <t>Veterinarios sin fronteras (VETERMON)</t>
  </si>
  <si>
    <t>z</t>
  </si>
  <si>
    <t>GENERALITAT VALENCIANA</t>
  </si>
  <si>
    <t>PROPIAS ENTIDADES</t>
  </si>
  <si>
    <t>OTRAS INSTITUCIONES/ ENTIDADES</t>
  </si>
  <si>
    <t>INVERSIÓN</t>
  </si>
  <si>
    <t>GVA</t>
  </si>
  <si>
    <t>PROPIA</t>
  </si>
  <si>
    <t>OTRAS</t>
  </si>
  <si>
    <t>Arquitectura Sin Fronteras España</t>
  </si>
  <si>
    <t>Associació de Solidaritat Perifèries del Món (ASSO)</t>
  </si>
  <si>
    <t>Fundación ayuda en Acción</t>
  </si>
  <si>
    <t>Fundación de Ayuda Contra la Drogadicción</t>
  </si>
  <si>
    <t>Fundación Promoción y Cultura</t>
  </si>
  <si>
    <t>Medicus Mundi Mediterània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</si>
</sst>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45">
    <xf numFmtId="0" fontId="0" fillId="0" borderId="0" xfId="0"/>
    <xf numFmtId="0" fontId="2" fillId="3" borderId="1" xfId="2" applyFont="1" applyFill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0" fillId="0" borderId="0" xfId="0" applyNumberFormat="1"/>
    <xf numFmtId="165" fontId="0" fillId="0" borderId="0" xfId="0" applyNumberFormat="1"/>
    <xf numFmtId="165" fontId="3" fillId="0" borderId="4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164" fontId="5" fillId="4" borderId="0" xfId="0" applyNumberFormat="1" applyFont="1" applyFill="1"/>
    <xf numFmtId="0" fontId="6" fillId="5" borderId="0" xfId="0" applyFont="1" applyFill="1" applyAlignment="1">
      <alignment horizontal="center" vertical="center" wrapText="1"/>
    </xf>
    <xf numFmtId="0" fontId="8" fillId="5" borderId="1" xfId="2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0" fontId="6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/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8" fillId="5" borderId="6" xfId="0" applyNumberFormat="1" applyFont="1" applyFill="1" applyBorder="1" applyAlignment="1">
      <alignment horizontal="center" vertical="center" wrapText="1"/>
    </xf>
    <xf numFmtId="10" fontId="8" fillId="5" borderId="0" xfId="0" applyNumberFormat="1" applyFont="1" applyFill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165" fontId="8" fillId="5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4" borderId="0" xfId="0" applyFont="1" applyFill="1"/>
    <xf numFmtId="9" fontId="6" fillId="5" borderId="0" xfId="0" applyNumberFormat="1" applyFont="1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9" fontId="5" fillId="4" borderId="0" xfId="0" applyNumberFormat="1" applyFont="1" applyFill="1"/>
    <xf numFmtId="9" fontId="7" fillId="0" borderId="0" xfId="0" applyNumberFormat="1" applyFont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horizontal="center" vertical="center" wrapText="1"/>
    </xf>
    <xf numFmtId="10" fontId="7" fillId="6" borderId="10" xfId="0" applyNumberFormat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20">
    <dxf>
      <numFmt numFmtId="14" formatCode="0.00%"/>
      <alignment horizontal="center" vertical="center" textRotation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numFmt numFmtId="165" formatCode="#,##0.00\ &quot;€&quot;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4" formatCode="0.00%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#,##0.00\ &quot;€&quot;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#,##0.00\ &quot;€&quot;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#,##0.00\ &quot;€&quot;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#,##0.00\ &quot;€&quot;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5" formatCode="#,##0.00\ &quot;€&quot;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64" formatCode="_-* #,##0.00\ [$€-C0A]_-;\-* #,##0.00\ [$€-C0A]_-;_-* &quot;-&quot;??\ [$€-C0A]_-;_-@_-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/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4F4F"/>
      <color rgb="FFFF8181"/>
      <color rgb="FF5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FINANCIACIÓN!$B$1</c:f>
              <c:strCache>
                <c:ptCount val="1"/>
                <c:pt idx="0">
                  <c:v> CAPITAL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FINANCIACIÓN!$B$2:$B$49</c:f>
              <c:numCache>
                <c:formatCode>_-* #,##0.00\ [$€-C0A]_-;\-* #,##0.00\ [$€-C0A]_-;_-* "-"??\ [$€-C0A]_-;_-@_-</c:formatCode>
                <c:ptCount val="48"/>
                <c:pt idx="0">
                  <c:v>345249.46</c:v>
                </c:pt>
                <c:pt idx="1">
                  <c:v>806239.65999999992</c:v>
                </c:pt>
                <c:pt idx="2">
                  <c:v>1039375.46</c:v>
                </c:pt>
                <c:pt idx="3">
                  <c:v>884576.4</c:v>
                </c:pt>
                <c:pt idx="4">
                  <c:v>1656534.56</c:v>
                </c:pt>
                <c:pt idx="5">
                  <c:v>1164137.78</c:v>
                </c:pt>
                <c:pt idx="6">
                  <c:v>2493324.48</c:v>
                </c:pt>
                <c:pt idx="7">
                  <c:v>336872.38</c:v>
                </c:pt>
                <c:pt idx="8">
                  <c:v>854441</c:v>
                </c:pt>
                <c:pt idx="9">
                  <c:v>930269.63</c:v>
                </c:pt>
                <c:pt idx="10">
                  <c:v>499986</c:v>
                </c:pt>
                <c:pt idx="11">
                  <c:v>611091.77</c:v>
                </c:pt>
                <c:pt idx="12">
                  <c:v>1393555.3199999998</c:v>
                </c:pt>
                <c:pt idx="13">
                  <c:v>1883347.85</c:v>
                </c:pt>
                <c:pt idx="14">
                  <c:v>438658.67</c:v>
                </c:pt>
                <c:pt idx="15">
                  <c:v>1205949.8600000001</c:v>
                </c:pt>
                <c:pt idx="16">
                  <c:v>84201</c:v>
                </c:pt>
                <c:pt idx="17">
                  <c:v>1879361.77</c:v>
                </c:pt>
                <c:pt idx="18">
                  <c:v>422500</c:v>
                </c:pt>
                <c:pt idx="19">
                  <c:v>1565686.02</c:v>
                </c:pt>
                <c:pt idx="20">
                  <c:v>386321.57</c:v>
                </c:pt>
                <c:pt idx="21">
                  <c:v>1259102.5699999998</c:v>
                </c:pt>
                <c:pt idx="22">
                  <c:v>671741.81</c:v>
                </c:pt>
                <c:pt idx="23">
                  <c:v>1304844.57</c:v>
                </c:pt>
                <c:pt idx="24">
                  <c:v>458870</c:v>
                </c:pt>
                <c:pt idx="25">
                  <c:v>1016497.12</c:v>
                </c:pt>
                <c:pt idx="26">
                  <c:v>1409274.03</c:v>
                </c:pt>
                <c:pt idx="27">
                  <c:v>1056254.99</c:v>
                </c:pt>
                <c:pt idx="28">
                  <c:v>412252.33</c:v>
                </c:pt>
                <c:pt idx="29">
                  <c:v>812179.27</c:v>
                </c:pt>
                <c:pt idx="30">
                  <c:v>1276075.8900000001</c:v>
                </c:pt>
                <c:pt idx="31">
                  <c:v>458582.7</c:v>
                </c:pt>
                <c:pt idx="32">
                  <c:v>2023520.8200000003</c:v>
                </c:pt>
                <c:pt idx="33">
                  <c:v>361816</c:v>
                </c:pt>
                <c:pt idx="34">
                  <c:v>409084.27</c:v>
                </c:pt>
                <c:pt idx="35">
                  <c:v>2037650.51</c:v>
                </c:pt>
                <c:pt idx="36">
                  <c:v>821252.17999999993</c:v>
                </c:pt>
                <c:pt idx="37">
                  <c:v>64765.46</c:v>
                </c:pt>
                <c:pt idx="38">
                  <c:v>475478.31</c:v>
                </c:pt>
                <c:pt idx="39">
                  <c:v>2117679.46</c:v>
                </c:pt>
                <c:pt idx="40">
                  <c:v>947905.15</c:v>
                </c:pt>
                <c:pt idx="41">
                  <c:v>241989.28</c:v>
                </c:pt>
                <c:pt idx="42">
                  <c:v>551016.68999999994</c:v>
                </c:pt>
                <c:pt idx="43">
                  <c:v>1556596.06</c:v>
                </c:pt>
                <c:pt idx="44">
                  <c:v>325593.5</c:v>
                </c:pt>
                <c:pt idx="45">
                  <c:v>470928.73</c:v>
                </c:pt>
                <c:pt idx="46">
                  <c:v>469469.39</c:v>
                </c:pt>
                <c:pt idx="47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D-4646-A710-3B17A5485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27477648"/>
        <c:axId val="227482224"/>
      </c:barChart>
      <c:catAx>
        <c:axId val="22747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82224"/>
        <c:crosses val="autoZero"/>
        <c:auto val="1"/>
        <c:lblAlgn val="ctr"/>
        <c:lblOffset val="100"/>
        <c:noMultiLvlLbl val="0"/>
      </c:catAx>
      <c:valAx>
        <c:axId val="22748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C0A]_-;\-* #,##0.0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47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652399718603069E-2"/>
          <c:y val="6.6908545680884238E-2"/>
          <c:w val="0.98534762881736482"/>
          <c:h val="0.45810080235951706"/>
        </c:manualLayout>
      </c:layout>
      <c:pie3DChart>
        <c:varyColors val="1"/>
        <c:ser>
          <c:idx val="0"/>
          <c:order val="0"/>
          <c:tx>
            <c:strRef>
              <c:f>FINANCIACIÓN!$H$1</c:f>
              <c:strCache>
                <c:ptCount val="1"/>
                <c:pt idx="0">
                  <c:v>PORCENTAJE DE INVERSIÓN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0D-496A-AC76-6FC76210E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0D-496A-AC76-6FC76210E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0D-496A-AC76-6FC76210E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0D-496A-AC76-6FC76210E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0D-496A-AC76-6FC76210E5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30D-496A-AC76-6FC76210E5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30D-496A-AC76-6FC76210E5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30D-496A-AC76-6FC76210E5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30D-496A-AC76-6FC76210E5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30D-496A-AC76-6FC76210E5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30D-496A-AC76-6FC76210E5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30D-496A-AC76-6FC76210E5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30D-496A-AC76-6FC76210E50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030D-496A-AC76-6FC76210E50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030D-496A-AC76-6FC76210E50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030D-496A-AC76-6FC76210E50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030D-496A-AC76-6FC76210E50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030D-496A-AC76-6FC76210E50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030D-496A-AC76-6FC76210E50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030D-496A-AC76-6FC76210E50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030D-496A-AC76-6FC76210E50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030D-496A-AC76-6FC76210E50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030D-496A-AC76-6FC76210E50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030D-496A-AC76-6FC76210E50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030D-496A-AC76-6FC76210E50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030D-496A-AC76-6FC76210E50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030D-496A-AC76-6FC76210E50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030D-496A-AC76-6FC76210E50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030D-496A-AC76-6FC76210E50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030D-496A-AC76-6FC76210E50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D-030D-496A-AC76-6FC76210E50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030D-496A-AC76-6FC76210E50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030D-496A-AC76-6FC76210E50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030D-496A-AC76-6FC76210E50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030D-496A-AC76-6FC76210E50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030D-496A-AC76-6FC76210E50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030D-496A-AC76-6FC76210E50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030D-496A-AC76-6FC76210E50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030D-496A-AC76-6FC76210E50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030D-496A-AC76-6FC76210E50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030D-496A-AC76-6FC76210E508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030D-496A-AC76-6FC76210E508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030D-496A-AC76-6FC76210E508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030D-496A-AC76-6FC76210E508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030D-496A-AC76-6FC76210E508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030D-496A-AC76-6FC76210E508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030D-496A-AC76-6FC76210E508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030D-496A-AC76-6FC76210E508}"/>
              </c:ext>
            </c:extLst>
          </c:dPt>
          <c:cat>
            <c:strRef>
              <c:f>FINANCIACIÓN!$A$2:$A$49</c:f>
              <c:strCache>
                <c:ptCount val="48"/>
                <c:pt idx="0">
                  <c:v> Asociación para la Cooperación entre Comunidades (ACOEC)</c:v>
                </c:pt>
                <c:pt idx="1">
                  <c:v>AIDA</c:v>
                </c:pt>
                <c:pt idx="2">
                  <c:v>Arquitectura Sin Fronteras</c:v>
                </c:pt>
                <c:pt idx="3">
                  <c:v>Asamblea de Cooperación por la paz</c:v>
                </c:pt>
                <c:pt idx="4">
                  <c:v>Asociación comité Español de la UNRWA</c:v>
                </c:pt>
                <c:pt idx="5">
                  <c:v>Asociación Entrepobles</c:v>
                </c:pt>
                <c:pt idx="6">
                  <c:v>Asociación Paz con Dignidad</c:v>
                </c:pt>
                <c:pt idx="7">
                  <c:v>Asociación Petjades</c:v>
                </c:pt>
                <c:pt idx="8">
                  <c:v>Asociación por la Paz y el Desarrollo.</c:v>
                </c:pt>
                <c:pt idx="9">
                  <c:v>Asociación Solidaritat Perifèries del Mòn de Valencia</c:v>
                </c:pt>
                <c:pt idx="10">
                  <c:v>Atelier ONGD</c:v>
                </c:pt>
                <c:pt idx="11">
                  <c:v>Cáritas Diocesana de Valencia</c:v>
                </c:pt>
                <c:pt idx="12">
                  <c:v>CERAI</c:v>
                </c:pt>
                <c:pt idx="13">
                  <c:v>CESAL</c:v>
                </c:pt>
                <c:pt idx="14">
                  <c:v>ECOSOL</c:v>
                </c:pt>
                <c:pt idx="15">
                  <c:v>ECOSOL-Asociación PETJADES</c:v>
                </c:pt>
                <c:pt idx="16">
                  <c:v>Escoles Solidaries</c:v>
                </c:pt>
                <c:pt idx="17">
                  <c:v>Farmamundi</c:v>
                </c:pt>
                <c:pt idx="18">
                  <c:v>Fundación Acción contra el Hambre</c:v>
                </c:pt>
                <c:pt idx="19">
                  <c:v>Fundación ACNUR</c:v>
                </c:pt>
                <c:pt idx="20">
                  <c:v>Fundación ADSIS</c:v>
                </c:pt>
                <c:pt idx="21">
                  <c:v>Fundación Alianza por los derechos, las igualdad y la solidaridad internacional</c:v>
                </c:pt>
                <c:pt idx="22">
                  <c:v>Fundación Ayuda en Acción</c:v>
                </c:pt>
                <c:pt idx="23">
                  <c:v>Fundación de Ayuda contra la Drogadicción</c:v>
                </c:pt>
                <c:pt idx="24">
                  <c:v>Fundación de religiosos para la salud</c:v>
                </c:pt>
                <c:pt idx="25">
                  <c:v>Fundación del Valle</c:v>
                </c:pt>
                <c:pt idx="26">
                  <c:v>Fundación Entreculturas Fe y Alegría</c:v>
                </c:pt>
                <c:pt idx="27">
                  <c:v>Fundación Fontilles</c:v>
                </c:pt>
                <c:pt idx="28">
                  <c:v>Fundación Instituto Sindical de Cooperación y Servidores Públicos (ISCOD)</c:v>
                </c:pt>
                <c:pt idx="29">
                  <c:v>Fundación INTERED</c:v>
                </c:pt>
                <c:pt idx="30">
                  <c:v>Fundación Mainel (C.V)</c:v>
                </c:pt>
                <c:pt idx="31">
                  <c:v>Fundación Mundubat</c:v>
                </c:pt>
                <c:pt idx="32">
                  <c:v>Fundación Musol</c:v>
                </c:pt>
                <c:pt idx="33">
                  <c:v>Fundación Oxfam Intermon</c:v>
                </c:pt>
                <c:pt idx="34">
                  <c:v>Fundación Pau y Solidaridad PV</c:v>
                </c:pt>
                <c:pt idx="35">
                  <c:v>Fundación promoción social de la cultura</c:v>
                </c:pt>
                <c:pt idx="36">
                  <c:v>Fundación Save the Children</c:v>
                </c:pt>
                <c:pt idx="37">
                  <c:v>Fundación Solidaria Don Bosco</c:v>
                </c:pt>
                <c:pt idx="38">
                  <c:v>Fundación Taller de Solidaridad</c:v>
                </c:pt>
                <c:pt idx="39">
                  <c:v>Fundación UNICEF comité Español</c:v>
                </c:pt>
                <c:pt idx="40">
                  <c:v>Fundación Vicente Ferrer</c:v>
                </c:pt>
                <c:pt idx="41">
                  <c:v>Jovesolides</c:v>
                </c:pt>
                <c:pt idx="42">
                  <c:v>Manos Unidas</c:v>
                </c:pt>
                <c:pt idx="43">
                  <c:v>Medicus Mundi Mediterrània</c:v>
                </c:pt>
                <c:pt idx="44">
                  <c:v>ONG Rescate Internacional</c:v>
                </c:pt>
                <c:pt idx="45">
                  <c:v>Solidaridad Internacional del País Valenciano</c:v>
                </c:pt>
                <c:pt idx="46">
                  <c:v>Treball Solidari</c:v>
                </c:pt>
                <c:pt idx="47">
                  <c:v>Veterinarios sin fronteras (VETERMON)</c:v>
                </c:pt>
              </c:strCache>
            </c:strRef>
          </c:cat>
          <c:val>
            <c:numRef>
              <c:f>FINANCIACIÓN!$H$2:$H$49</c:f>
              <c:numCache>
                <c:formatCode>0.00%</c:formatCode>
                <c:ptCount val="48"/>
                <c:pt idx="0">
                  <c:v>7.7948312795045153E-3</c:v>
                </c:pt>
                <c:pt idx="1">
                  <c:v>1.8202786241997553E-2</c:v>
                </c:pt>
                <c:pt idx="2">
                  <c:v>2.3466383833757171E-2</c:v>
                </c:pt>
                <c:pt idx="3">
                  <c:v>1.9971425275600713E-2</c:v>
                </c:pt>
                <c:pt idx="4">
                  <c:v>3.7400224764633228E-2</c:v>
                </c:pt>
                <c:pt idx="5">
                  <c:v>2.6283191235684903E-2</c:v>
                </c:pt>
                <c:pt idx="6">
                  <c:v>5.6292756103538379E-2</c:v>
                </c:pt>
                <c:pt idx="7">
                  <c:v>7.6056986876246848E-3</c:v>
                </c:pt>
                <c:pt idx="8">
                  <c:v>1.9291046634196379E-2</c:v>
                </c:pt>
                <c:pt idx="9">
                  <c:v>2.1003059093262857E-2</c:v>
                </c:pt>
                <c:pt idx="10">
                  <c:v>1.1288378299315354E-2</c:v>
                </c:pt>
                <c:pt idx="11">
                  <c:v>1.3796856462697375E-2</c:v>
                </c:pt>
                <c:pt idx="12">
                  <c:v>3.1462840225893247E-2</c:v>
                </c:pt>
                <c:pt idx="13">
                  <c:v>4.2521076590148983E-2</c:v>
                </c:pt>
                <c:pt idx="14">
                  <c:v>9.9037673279542531E-3</c:v>
                </c:pt>
                <c:pt idx="15">
                  <c:v>2.7227198820939765E-2</c:v>
                </c:pt>
                <c:pt idx="16">
                  <c:v>1.9010387114452246E-3</c:v>
                </c:pt>
                <c:pt idx="17">
                  <c:v>4.2431081312338532E-2</c:v>
                </c:pt>
                <c:pt idx="18">
                  <c:v>9.5389467534305692E-3</c:v>
                </c:pt>
                <c:pt idx="19">
                  <c:v>3.5349101958273683E-2</c:v>
                </c:pt>
                <c:pt idx="20">
                  <c:v>8.7221322743945579E-3</c:v>
                </c:pt>
                <c:pt idx="21">
                  <c:v>2.8427248218550499E-2</c:v>
                </c:pt>
                <c:pt idx="22">
                  <c:v>1.516617599442148E-2</c:v>
                </c:pt>
                <c:pt idx="23">
                  <c:v>2.9459983135462744E-2</c:v>
                </c:pt>
                <c:pt idx="24">
                  <c:v>1.0360086382832392E-2</c:v>
                </c:pt>
                <c:pt idx="25">
                  <c:v>2.2949850657267512E-2</c:v>
                </c:pt>
                <c:pt idx="26">
                  <c:v>3.1817727652455656E-2</c:v>
                </c:pt>
                <c:pt idx="27">
                  <c:v>2.3847479544746364E-2</c:v>
                </c:pt>
                <c:pt idx="28">
                  <c:v>9.3075811238998527E-3</c:v>
                </c:pt>
                <c:pt idx="29">
                  <c:v>1.8336887126083102E-2</c:v>
                </c:pt>
                <c:pt idx="30">
                  <c:v>2.8810461462832015E-2</c:v>
                </c:pt>
                <c:pt idx="31">
                  <c:v>1.0353599899040059E-2</c:v>
                </c:pt>
                <c:pt idx="32">
                  <c:v>4.5685816228256015E-2</c:v>
                </c:pt>
                <c:pt idx="33">
                  <c:v>8.1688604935839879E-3</c:v>
                </c:pt>
                <c:pt idx="34">
                  <c:v>9.236054601647373E-3</c:v>
                </c:pt>
                <c:pt idx="35">
                  <c:v>4.6004827732522235E-2</c:v>
                </c:pt>
                <c:pt idx="36">
                  <c:v>1.8541729742387637E-2</c:v>
                </c:pt>
                <c:pt idx="37">
                  <c:v>1.4622349689974851E-3</c:v>
                </c:pt>
                <c:pt idx="38">
                  <c:v>1.0735058654440601E-2</c:v>
                </c:pt>
                <c:pt idx="39">
                  <c:v>4.7811672449168292E-2</c:v>
                </c:pt>
                <c:pt idx="40">
                  <c:v>2.1401223084384895E-2</c:v>
                </c:pt>
                <c:pt idx="41">
                  <c:v>5.4634860516473401E-3</c:v>
                </c:pt>
                <c:pt idx="42">
                  <c:v>1.244051802641789E-2</c:v>
                </c:pt>
                <c:pt idx="43">
                  <c:v>3.5143874397490692E-2</c:v>
                </c:pt>
                <c:pt idx="44">
                  <c:v>7.35105102902508E-3</c:v>
                </c:pt>
                <c:pt idx="45">
                  <c:v>1.0632341018060784E-2</c:v>
                </c:pt>
                <c:pt idx="46">
                  <c:v>1.0599392931539716E-2</c:v>
                </c:pt>
                <c:pt idx="47">
                  <c:v>9.0309555062064572E-3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F-4A09-881E-E7F5FC39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464908410093988E-3"/>
          <c:y val="0.55356776055167012"/>
          <c:w val="0.99477098092118632"/>
          <c:h val="0.4340098791998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APORTACIONES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FINANCIACIÓN!$C$1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FINANCIACIÓN!$A$2:$A$49</c:f>
              <c:strCache>
                <c:ptCount val="48"/>
                <c:pt idx="0">
                  <c:v> Asociación para la Cooperación entre Comunidades (ACOEC)</c:v>
                </c:pt>
                <c:pt idx="1">
                  <c:v>AIDA</c:v>
                </c:pt>
                <c:pt idx="2">
                  <c:v>Arquitectura Sin Fronteras</c:v>
                </c:pt>
                <c:pt idx="3">
                  <c:v>Asamblea de Cooperación por la paz</c:v>
                </c:pt>
                <c:pt idx="4">
                  <c:v>Asociación comité Español de la UNRWA</c:v>
                </c:pt>
                <c:pt idx="5">
                  <c:v>Asociación Entrepobles</c:v>
                </c:pt>
                <c:pt idx="6">
                  <c:v>Asociación Paz con Dignidad</c:v>
                </c:pt>
                <c:pt idx="7">
                  <c:v>Asociación Petjades</c:v>
                </c:pt>
                <c:pt idx="8">
                  <c:v>Asociación por la Paz y el Desarrollo.</c:v>
                </c:pt>
                <c:pt idx="9">
                  <c:v>Asociación Solidaritat Perifèries del Mòn de Valencia</c:v>
                </c:pt>
                <c:pt idx="10">
                  <c:v>Atelier ONGD</c:v>
                </c:pt>
                <c:pt idx="11">
                  <c:v>Cáritas Diocesana de Valencia</c:v>
                </c:pt>
                <c:pt idx="12">
                  <c:v>CERAI</c:v>
                </c:pt>
                <c:pt idx="13">
                  <c:v>CESAL</c:v>
                </c:pt>
                <c:pt idx="14">
                  <c:v>ECOSOL</c:v>
                </c:pt>
                <c:pt idx="15">
                  <c:v>ECOSOL-Asociación PETJADES</c:v>
                </c:pt>
                <c:pt idx="16">
                  <c:v>Escoles Solidaries</c:v>
                </c:pt>
                <c:pt idx="17">
                  <c:v>Farmamundi</c:v>
                </c:pt>
                <c:pt idx="18">
                  <c:v>Fundación Acción contra el Hambre</c:v>
                </c:pt>
                <c:pt idx="19">
                  <c:v>Fundación ACNUR</c:v>
                </c:pt>
                <c:pt idx="20">
                  <c:v>Fundación ADSIS</c:v>
                </c:pt>
                <c:pt idx="21">
                  <c:v>Fundación Alianza por los derechos, las igualdad y la solidaridad internacional</c:v>
                </c:pt>
                <c:pt idx="22">
                  <c:v>Fundación Ayuda en Acción</c:v>
                </c:pt>
                <c:pt idx="23">
                  <c:v>Fundación de Ayuda contra la Drogadicción</c:v>
                </c:pt>
                <c:pt idx="24">
                  <c:v>Fundación de religiosos para la salud</c:v>
                </c:pt>
                <c:pt idx="25">
                  <c:v>Fundación del Valle</c:v>
                </c:pt>
                <c:pt idx="26">
                  <c:v>Fundación Entreculturas Fe y Alegría</c:v>
                </c:pt>
                <c:pt idx="27">
                  <c:v>Fundación Fontilles</c:v>
                </c:pt>
                <c:pt idx="28">
                  <c:v>Fundación Instituto Sindical de Cooperación y Servidores Públicos (ISCOD)</c:v>
                </c:pt>
                <c:pt idx="29">
                  <c:v>Fundación INTERED</c:v>
                </c:pt>
                <c:pt idx="30">
                  <c:v>Fundación Mainel (C.V)</c:v>
                </c:pt>
                <c:pt idx="31">
                  <c:v>Fundación Mundubat</c:v>
                </c:pt>
                <c:pt idx="32">
                  <c:v>Fundación Musol</c:v>
                </c:pt>
                <c:pt idx="33">
                  <c:v>Fundación Oxfam Intermon</c:v>
                </c:pt>
                <c:pt idx="34">
                  <c:v>Fundación Pau y Solidaridad PV</c:v>
                </c:pt>
                <c:pt idx="35">
                  <c:v>Fundación promoción social de la cultura</c:v>
                </c:pt>
                <c:pt idx="36">
                  <c:v>Fundación Save the Children</c:v>
                </c:pt>
                <c:pt idx="37">
                  <c:v>Fundación Solidaria Don Bosco</c:v>
                </c:pt>
                <c:pt idx="38">
                  <c:v>Fundación Taller de Solidaridad</c:v>
                </c:pt>
                <c:pt idx="39">
                  <c:v>Fundación UNICEF comité Español</c:v>
                </c:pt>
                <c:pt idx="40">
                  <c:v>Fundación Vicente Ferrer</c:v>
                </c:pt>
                <c:pt idx="41">
                  <c:v>Jovesolides</c:v>
                </c:pt>
                <c:pt idx="42">
                  <c:v>Manos Unidas</c:v>
                </c:pt>
                <c:pt idx="43">
                  <c:v>Medicus Mundi Mediterrània</c:v>
                </c:pt>
                <c:pt idx="44">
                  <c:v>ONG Rescate Internacional</c:v>
                </c:pt>
                <c:pt idx="45">
                  <c:v>Solidaridad Internacional del País Valenciano</c:v>
                </c:pt>
                <c:pt idx="46">
                  <c:v>Treball Solidari</c:v>
                </c:pt>
                <c:pt idx="47">
                  <c:v>Veterinarios sin fronteras (VETERMON)</c:v>
                </c:pt>
              </c:strCache>
            </c:strRef>
          </c:cat>
          <c:val>
            <c:numRef>
              <c:f>FINANCIACIÓN!$C$2:$C$49</c:f>
              <c:numCache>
                <c:formatCode>0.00%</c:formatCode>
                <c:ptCount val="48"/>
                <c:pt idx="0">
                  <c:v>0.2</c:v>
                </c:pt>
                <c:pt idx="1">
                  <c:v>0.89</c:v>
                </c:pt>
                <c:pt idx="2">
                  <c:v>0.77</c:v>
                </c:pt>
                <c:pt idx="3">
                  <c:v>0.86499999999999999</c:v>
                </c:pt>
                <c:pt idx="4">
                  <c:v>0.79</c:v>
                </c:pt>
                <c:pt idx="5">
                  <c:v>0.82333333333333325</c:v>
                </c:pt>
                <c:pt idx="6">
                  <c:v>0.74333333333333329</c:v>
                </c:pt>
                <c:pt idx="7">
                  <c:v>0.78</c:v>
                </c:pt>
                <c:pt idx="8">
                  <c:v>0.9</c:v>
                </c:pt>
                <c:pt idx="9">
                  <c:v>0.86</c:v>
                </c:pt>
                <c:pt idx="10">
                  <c:v>0.8</c:v>
                </c:pt>
                <c:pt idx="11">
                  <c:v>0.65</c:v>
                </c:pt>
                <c:pt idx="12">
                  <c:v>0.86</c:v>
                </c:pt>
                <c:pt idx="13">
                  <c:v>0.82666666666666666</c:v>
                </c:pt>
                <c:pt idx="14">
                  <c:v>0.84</c:v>
                </c:pt>
                <c:pt idx="15">
                  <c:v>0.74</c:v>
                </c:pt>
                <c:pt idx="16">
                  <c:v>0.81</c:v>
                </c:pt>
                <c:pt idx="17">
                  <c:v>0.82499999999999996</c:v>
                </c:pt>
                <c:pt idx="18">
                  <c:v>0.95</c:v>
                </c:pt>
                <c:pt idx="19">
                  <c:v>0.83</c:v>
                </c:pt>
                <c:pt idx="20">
                  <c:v>1</c:v>
                </c:pt>
                <c:pt idx="21">
                  <c:v>0.86499999999999999</c:v>
                </c:pt>
                <c:pt idx="22">
                  <c:v>0.80499999999999994</c:v>
                </c:pt>
                <c:pt idx="23">
                  <c:v>0.84000000000000008</c:v>
                </c:pt>
                <c:pt idx="24">
                  <c:v>0.85</c:v>
                </c:pt>
                <c:pt idx="25">
                  <c:v>0.78500000000000003</c:v>
                </c:pt>
                <c:pt idx="26">
                  <c:v>0.87</c:v>
                </c:pt>
                <c:pt idx="27">
                  <c:v>0.85</c:v>
                </c:pt>
                <c:pt idx="28">
                  <c:v>0.82</c:v>
                </c:pt>
                <c:pt idx="29">
                  <c:v>0.86</c:v>
                </c:pt>
                <c:pt idx="30">
                  <c:v>0.82333333333333336</c:v>
                </c:pt>
                <c:pt idx="31">
                  <c:v>0.87</c:v>
                </c:pt>
                <c:pt idx="32">
                  <c:v>0.83250000000000002</c:v>
                </c:pt>
                <c:pt idx="33">
                  <c:v>0.83</c:v>
                </c:pt>
                <c:pt idx="34">
                  <c:v>0.84</c:v>
                </c:pt>
                <c:pt idx="35">
                  <c:v>0.67500000000000004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0.7533333333333333</c:v>
                </c:pt>
                <c:pt idx="40">
                  <c:v>0.84</c:v>
                </c:pt>
                <c:pt idx="41">
                  <c:v>0.8899999999999999</c:v>
                </c:pt>
                <c:pt idx="42">
                  <c:v>0.73</c:v>
                </c:pt>
                <c:pt idx="43">
                  <c:v>0.84499999999999997</c:v>
                </c:pt>
                <c:pt idx="44">
                  <c:v>0.84</c:v>
                </c:pt>
                <c:pt idx="45">
                  <c:v>0.84</c:v>
                </c:pt>
                <c:pt idx="46">
                  <c:v>0.8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0-4428-A5DE-5F9757558DCA}"/>
            </c:ext>
          </c:extLst>
        </c:ser>
        <c:ser>
          <c:idx val="1"/>
          <c:order val="1"/>
          <c:tx>
            <c:strRef>
              <c:f>FINANCIACIÓN!$D$1</c:f>
              <c:strCache>
                <c:ptCount val="1"/>
                <c:pt idx="0">
                  <c:v>APORTACIONES PROPIAS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FINANCIACIÓN!$A$2:$A$49</c:f>
              <c:strCache>
                <c:ptCount val="48"/>
                <c:pt idx="0">
                  <c:v> Asociación para la Cooperación entre Comunidades (ACOEC)</c:v>
                </c:pt>
                <c:pt idx="1">
                  <c:v>AIDA</c:v>
                </c:pt>
                <c:pt idx="2">
                  <c:v>Arquitectura Sin Fronteras</c:v>
                </c:pt>
                <c:pt idx="3">
                  <c:v>Asamblea de Cooperación por la paz</c:v>
                </c:pt>
                <c:pt idx="4">
                  <c:v>Asociación comité Español de la UNRWA</c:v>
                </c:pt>
                <c:pt idx="5">
                  <c:v>Asociación Entrepobles</c:v>
                </c:pt>
                <c:pt idx="6">
                  <c:v>Asociación Paz con Dignidad</c:v>
                </c:pt>
                <c:pt idx="7">
                  <c:v>Asociación Petjades</c:v>
                </c:pt>
                <c:pt idx="8">
                  <c:v>Asociación por la Paz y el Desarrollo.</c:v>
                </c:pt>
                <c:pt idx="9">
                  <c:v>Asociación Solidaritat Perifèries del Mòn de Valencia</c:v>
                </c:pt>
                <c:pt idx="10">
                  <c:v>Atelier ONGD</c:v>
                </c:pt>
                <c:pt idx="11">
                  <c:v>Cáritas Diocesana de Valencia</c:v>
                </c:pt>
                <c:pt idx="12">
                  <c:v>CERAI</c:v>
                </c:pt>
                <c:pt idx="13">
                  <c:v>CESAL</c:v>
                </c:pt>
                <c:pt idx="14">
                  <c:v>ECOSOL</c:v>
                </c:pt>
                <c:pt idx="15">
                  <c:v>ECOSOL-Asociación PETJADES</c:v>
                </c:pt>
                <c:pt idx="16">
                  <c:v>Escoles Solidaries</c:v>
                </c:pt>
                <c:pt idx="17">
                  <c:v>Farmamundi</c:v>
                </c:pt>
                <c:pt idx="18">
                  <c:v>Fundación Acción contra el Hambre</c:v>
                </c:pt>
                <c:pt idx="19">
                  <c:v>Fundación ACNUR</c:v>
                </c:pt>
                <c:pt idx="20">
                  <c:v>Fundación ADSIS</c:v>
                </c:pt>
                <c:pt idx="21">
                  <c:v>Fundación Alianza por los derechos, las igualdad y la solidaridad internacional</c:v>
                </c:pt>
                <c:pt idx="22">
                  <c:v>Fundación Ayuda en Acción</c:v>
                </c:pt>
                <c:pt idx="23">
                  <c:v>Fundación de Ayuda contra la Drogadicción</c:v>
                </c:pt>
                <c:pt idx="24">
                  <c:v>Fundación de religiosos para la salud</c:v>
                </c:pt>
                <c:pt idx="25">
                  <c:v>Fundación del Valle</c:v>
                </c:pt>
                <c:pt idx="26">
                  <c:v>Fundación Entreculturas Fe y Alegría</c:v>
                </c:pt>
                <c:pt idx="27">
                  <c:v>Fundación Fontilles</c:v>
                </c:pt>
                <c:pt idx="28">
                  <c:v>Fundación Instituto Sindical de Cooperación y Servidores Públicos (ISCOD)</c:v>
                </c:pt>
                <c:pt idx="29">
                  <c:v>Fundación INTERED</c:v>
                </c:pt>
                <c:pt idx="30">
                  <c:v>Fundación Mainel (C.V)</c:v>
                </c:pt>
                <c:pt idx="31">
                  <c:v>Fundación Mundubat</c:v>
                </c:pt>
                <c:pt idx="32">
                  <c:v>Fundación Musol</c:v>
                </c:pt>
                <c:pt idx="33">
                  <c:v>Fundación Oxfam Intermon</c:v>
                </c:pt>
                <c:pt idx="34">
                  <c:v>Fundación Pau y Solidaridad PV</c:v>
                </c:pt>
                <c:pt idx="35">
                  <c:v>Fundación promoción social de la cultura</c:v>
                </c:pt>
                <c:pt idx="36">
                  <c:v>Fundación Save the Children</c:v>
                </c:pt>
                <c:pt idx="37">
                  <c:v>Fundación Solidaria Don Bosco</c:v>
                </c:pt>
                <c:pt idx="38">
                  <c:v>Fundación Taller de Solidaridad</c:v>
                </c:pt>
                <c:pt idx="39">
                  <c:v>Fundación UNICEF comité Español</c:v>
                </c:pt>
                <c:pt idx="40">
                  <c:v>Fundación Vicente Ferrer</c:v>
                </c:pt>
                <c:pt idx="41">
                  <c:v>Jovesolides</c:v>
                </c:pt>
                <c:pt idx="42">
                  <c:v>Manos Unidas</c:v>
                </c:pt>
                <c:pt idx="43">
                  <c:v>Medicus Mundi Mediterrània</c:v>
                </c:pt>
                <c:pt idx="44">
                  <c:v>ONG Rescate Internacional</c:v>
                </c:pt>
                <c:pt idx="45">
                  <c:v>Solidaridad Internacional del País Valenciano</c:v>
                </c:pt>
                <c:pt idx="46">
                  <c:v>Treball Solidari</c:v>
                </c:pt>
                <c:pt idx="47">
                  <c:v>Veterinarios sin fronteras (VETERMON)</c:v>
                </c:pt>
              </c:strCache>
            </c:strRef>
          </c:cat>
          <c:val>
            <c:numRef>
              <c:f>FINANCIACIÓN!$D$2:$D$49</c:f>
              <c:numCache>
                <c:formatCode>0.00%</c:formatCode>
                <c:ptCount val="48"/>
                <c:pt idx="0">
                  <c:v>0.16</c:v>
                </c:pt>
                <c:pt idx="1">
                  <c:v>0.11</c:v>
                </c:pt>
                <c:pt idx="2">
                  <c:v>0.185</c:v>
                </c:pt>
                <c:pt idx="3">
                  <c:v>0.13500000000000001</c:v>
                </c:pt>
                <c:pt idx="4">
                  <c:v>0.21000000000000002</c:v>
                </c:pt>
                <c:pt idx="5">
                  <c:v>0.17666666666666667</c:v>
                </c:pt>
                <c:pt idx="6">
                  <c:v>0.25666666666666665</c:v>
                </c:pt>
                <c:pt idx="7">
                  <c:v>0.22</c:v>
                </c:pt>
                <c:pt idx="8">
                  <c:v>0.1</c:v>
                </c:pt>
                <c:pt idx="9">
                  <c:v>0.14000000000000001</c:v>
                </c:pt>
                <c:pt idx="10">
                  <c:v>0.2</c:v>
                </c:pt>
                <c:pt idx="11">
                  <c:v>0.35</c:v>
                </c:pt>
                <c:pt idx="12">
                  <c:v>0.14000000000000001</c:v>
                </c:pt>
                <c:pt idx="13">
                  <c:v>0.17333333333333334</c:v>
                </c:pt>
                <c:pt idx="14">
                  <c:v>0.16</c:v>
                </c:pt>
                <c:pt idx="15">
                  <c:v>0.26</c:v>
                </c:pt>
                <c:pt idx="16">
                  <c:v>0.19</c:v>
                </c:pt>
                <c:pt idx="17">
                  <c:v>0.17499999999999999</c:v>
                </c:pt>
                <c:pt idx="18">
                  <c:v>0.05</c:v>
                </c:pt>
                <c:pt idx="19">
                  <c:v>0.17</c:v>
                </c:pt>
                <c:pt idx="20">
                  <c:v>0</c:v>
                </c:pt>
                <c:pt idx="21">
                  <c:v>0.13500000000000001</c:v>
                </c:pt>
                <c:pt idx="22">
                  <c:v>0.19500000000000001</c:v>
                </c:pt>
                <c:pt idx="23">
                  <c:v>0.16</c:v>
                </c:pt>
                <c:pt idx="24">
                  <c:v>0.15</c:v>
                </c:pt>
                <c:pt idx="25">
                  <c:v>0.155</c:v>
                </c:pt>
                <c:pt idx="26">
                  <c:v>0.13</c:v>
                </c:pt>
                <c:pt idx="27">
                  <c:v>0.15</c:v>
                </c:pt>
                <c:pt idx="28">
                  <c:v>0.18</c:v>
                </c:pt>
                <c:pt idx="29">
                  <c:v>0.14000000000000001</c:v>
                </c:pt>
                <c:pt idx="30">
                  <c:v>0.17666666666666667</c:v>
                </c:pt>
                <c:pt idx="31">
                  <c:v>0.13</c:v>
                </c:pt>
                <c:pt idx="32">
                  <c:v>0.15000000000000002</c:v>
                </c:pt>
                <c:pt idx="33">
                  <c:v>0.17</c:v>
                </c:pt>
                <c:pt idx="34">
                  <c:v>0.16</c:v>
                </c:pt>
                <c:pt idx="35">
                  <c:v>0.32500000000000001</c:v>
                </c:pt>
                <c:pt idx="36">
                  <c:v>0.1</c:v>
                </c:pt>
                <c:pt idx="37">
                  <c:v>0.2</c:v>
                </c:pt>
                <c:pt idx="38">
                  <c:v>0.16</c:v>
                </c:pt>
                <c:pt idx="39">
                  <c:v>0.24666666666666667</c:v>
                </c:pt>
                <c:pt idx="40">
                  <c:v>0.16</c:v>
                </c:pt>
                <c:pt idx="41">
                  <c:v>0.11</c:v>
                </c:pt>
                <c:pt idx="42">
                  <c:v>0.27</c:v>
                </c:pt>
                <c:pt idx="43">
                  <c:v>0.155</c:v>
                </c:pt>
                <c:pt idx="44">
                  <c:v>0.16</c:v>
                </c:pt>
                <c:pt idx="45">
                  <c:v>0.16</c:v>
                </c:pt>
                <c:pt idx="46">
                  <c:v>0.2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0-4428-A5DE-5F9757558DCA}"/>
            </c:ext>
          </c:extLst>
        </c:ser>
        <c:ser>
          <c:idx val="2"/>
          <c:order val="2"/>
          <c:tx>
            <c:strRef>
              <c:f>FINANCIACIÓN!$E$1</c:f>
              <c:strCache>
                <c:ptCount val="1"/>
                <c:pt idx="0">
                  <c:v>APORTACIONES OTRAS INSTITUCIONES/ ENTIDADES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FINANCIACIÓN!$A$2:$A$49</c:f>
              <c:strCache>
                <c:ptCount val="48"/>
                <c:pt idx="0">
                  <c:v> Asociación para la Cooperación entre Comunidades (ACOEC)</c:v>
                </c:pt>
                <c:pt idx="1">
                  <c:v>AIDA</c:v>
                </c:pt>
                <c:pt idx="2">
                  <c:v>Arquitectura Sin Fronteras</c:v>
                </c:pt>
                <c:pt idx="3">
                  <c:v>Asamblea de Cooperación por la paz</c:v>
                </c:pt>
                <c:pt idx="4">
                  <c:v>Asociación comité Español de la UNRWA</c:v>
                </c:pt>
                <c:pt idx="5">
                  <c:v>Asociación Entrepobles</c:v>
                </c:pt>
                <c:pt idx="6">
                  <c:v>Asociación Paz con Dignidad</c:v>
                </c:pt>
                <c:pt idx="7">
                  <c:v>Asociación Petjades</c:v>
                </c:pt>
                <c:pt idx="8">
                  <c:v>Asociación por la Paz y el Desarrollo.</c:v>
                </c:pt>
                <c:pt idx="9">
                  <c:v>Asociación Solidaritat Perifèries del Mòn de Valencia</c:v>
                </c:pt>
                <c:pt idx="10">
                  <c:v>Atelier ONGD</c:v>
                </c:pt>
                <c:pt idx="11">
                  <c:v>Cáritas Diocesana de Valencia</c:v>
                </c:pt>
                <c:pt idx="12">
                  <c:v>CERAI</c:v>
                </c:pt>
                <c:pt idx="13">
                  <c:v>CESAL</c:v>
                </c:pt>
                <c:pt idx="14">
                  <c:v>ECOSOL</c:v>
                </c:pt>
                <c:pt idx="15">
                  <c:v>ECOSOL-Asociación PETJADES</c:v>
                </c:pt>
                <c:pt idx="16">
                  <c:v>Escoles Solidaries</c:v>
                </c:pt>
                <c:pt idx="17">
                  <c:v>Farmamundi</c:v>
                </c:pt>
                <c:pt idx="18">
                  <c:v>Fundación Acción contra el Hambre</c:v>
                </c:pt>
                <c:pt idx="19">
                  <c:v>Fundación ACNUR</c:v>
                </c:pt>
                <c:pt idx="20">
                  <c:v>Fundación ADSIS</c:v>
                </c:pt>
                <c:pt idx="21">
                  <c:v>Fundación Alianza por los derechos, las igualdad y la solidaridad internacional</c:v>
                </c:pt>
                <c:pt idx="22">
                  <c:v>Fundación Ayuda en Acción</c:v>
                </c:pt>
                <c:pt idx="23">
                  <c:v>Fundación de Ayuda contra la Drogadicción</c:v>
                </c:pt>
                <c:pt idx="24">
                  <c:v>Fundación de religiosos para la salud</c:v>
                </c:pt>
                <c:pt idx="25">
                  <c:v>Fundación del Valle</c:v>
                </c:pt>
                <c:pt idx="26">
                  <c:v>Fundación Entreculturas Fe y Alegría</c:v>
                </c:pt>
                <c:pt idx="27">
                  <c:v>Fundación Fontilles</c:v>
                </c:pt>
                <c:pt idx="28">
                  <c:v>Fundación Instituto Sindical de Cooperación y Servidores Públicos (ISCOD)</c:v>
                </c:pt>
                <c:pt idx="29">
                  <c:v>Fundación INTERED</c:v>
                </c:pt>
                <c:pt idx="30">
                  <c:v>Fundación Mainel (C.V)</c:v>
                </c:pt>
                <c:pt idx="31">
                  <c:v>Fundación Mundubat</c:v>
                </c:pt>
                <c:pt idx="32">
                  <c:v>Fundación Musol</c:v>
                </c:pt>
                <c:pt idx="33">
                  <c:v>Fundación Oxfam Intermon</c:v>
                </c:pt>
                <c:pt idx="34">
                  <c:v>Fundación Pau y Solidaridad PV</c:v>
                </c:pt>
                <c:pt idx="35">
                  <c:v>Fundación promoción social de la cultura</c:v>
                </c:pt>
                <c:pt idx="36">
                  <c:v>Fundación Save the Children</c:v>
                </c:pt>
                <c:pt idx="37">
                  <c:v>Fundación Solidaria Don Bosco</c:v>
                </c:pt>
                <c:pt idx="38">
                  <c:v>Fundación Taller de Solidaridad</c:v>
                </c:pt>
                <c:pt idx="39">
                  <c:v>Fundación UNICEF comité Español</c:v>
                </c:pt>
                <c:pt idx="40">
                  <c:v>Fundación Vicente Ferrer</c:v>
                </c:pt>
                <c:pt idx="41">
                  <c:v>Jovesolides</c:v>
                </c:pt>
                <c:pt idx="42">
                  <c:v>Manos Unidas</c:v>
                </c:pt>
                <c:pt idx="43">
                  <c:v>Medicus Mundi Mediterrània</c:v>
                </c:pt>
                <c:pt idx="44">
                  <c:v>ONG Rescate Internacional</c:v>
                </c:pt>
                <c:pt idx="45">
                  <c:v>Solidaridad Internacional del País Valenciano</c:v>
                </c:pt>
                <c:pt idx="46">
                  <c:v>Treball Solidari</c:v>
                </c:pt>
                <c:pt idx="47">
                  <c:v>Veterinarios sin fronteras (VETERMON)</c:v>
                </c:pt>
              </c:strCache>
            </c:strRef>
          </c:cat>
          <c:val>
            <c:numRef>
              <c:f>FINANCIACIÓN!$E$2:$E$49</c:f>
              <c:numCache>
                <c:formatCode>0.00%</c:formatCode>
                <c:ptCount val="48"/>
                <c:pt idx="0">
                  <c:v>0.64</c:v>
                </c:pt>
                <c:pt idx="1">
                  <c:v>0</c:v>
                </c:pt>
                <c:pt idx="2">
                  <c:v>4.4999999999999998E-2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1.7500000000000002E-2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0-4428-A5DE-5F975755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94880"/>
        <c:axId val="54303200"/>
      </c:barChart>
      <c:catAx>
        <c:axId val="5429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03200"/>
        <c:crosses val="autoZero"/>
        <c:auto val="1"/>
        <c:lblAlgn val="ctr"/>
        <c:lblOffset val="100"/>
        <c:noMultiLvlLbl val="0"/>
      </c:catAx>
      <c:valAx>
        <c:axId val="543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9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APORTACIONES DEL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271319492238168E-2"/>
          <c:y val="9.5972644428960696E-2"/>
          <c:w val="0.89849931468768907"/>
          <c:h val="0.75879691576122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FINANCIACIÓN!$C$1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FINANCIACIÓN!$C$2:$C$49</c:f>
              <c:numCache>
                <c:formatCode>0.00%</c:formatCode>
                <c:ptCount val="48"/>
                <c:pt idx="0">
                  <c:v>0.2</c:v>
                </c:pt>
                <c:pt idx="1">
                  <c:v>0.89</c:v>
                </c:pt>
                <c:pt idx="2">
                  <c:v>0.77</c:v>
                </c:pt>
                <c:pt idx="3">
                  <c:v>0.86499999999999999</c:v>
                </c:pt>
                <c:pt idx="4">
                  <c:v>0.79</c:v>
                </c:pt>
                <c:pt idx="5">
                  <c:v>0.82333333333333325</c:v>
                </c:pt>
                <c:pt idx="6">
                  <c:v>0.74333333333333329</c:v>
                </c:pt>
                <c:pt idx="7">
                  <c:v>0.78</c:v>
                </c:pt>
                <c:pt idx="8">
                  <c:v>0.9</c:v>
                </c:pt>
                <c:pt idx="9">
                  <c:v>0.86</c:v>
                </c:pt>
                <c:pt idx="10">
                  <c:v>0.8</c:v>
                </c:pt>
                <c:pt idx="11">
                  <c:v>0.65</c:v>
                </c:pt>
                <c:pt idx="12">
                  <c:v>0.86</c:v>
                </c:pt>
                <c:pt idx="13">
                  <c:v>0.82666666666666666</c:v>
                </c:pt>
                <c:pt idx="14">
                  <c:v>0.84</c:v>
                </c:pt>
                <c:pt idx="15">
                  <c:v>0.74</c:v>
                </c:pt>
                <c:pt idx="16">
                  <c:v>0.81</c:v>
                </c:pt>
                <c:pt idx="17">
                  <c:v>0.82499999999999996</c:v>
                </c:pt>
                <c:pt idx="18">
                  <c:v>0.95</c:v>
                </c:pt>
                <c:pt idx="19">
                  <c:v>0.83</c:v>
                </c:pt>
                <c:pt idx="20">
                  <c:v>1</c:v>
                </c:pt>
                <c:pt idx="21">
                  <c:v>0.86499999999999999</c:v>
                </c:pt>
                <c:pt idx="22">
                  <c:v>0.80499999999999994</c:v>
                </c:pt>
                <c:pt idx="23">
                  <c:v>0.84000000000000008</c:v>
                </c:pt>
                <c:pt idx="24">
                  <c:v>0.85</c:v>
                </c:pt>
                <c:pt idx="25">
                  <c:v>0.78500000000000003</c:v>
                </c:pt>
                <c:pt idx="26">
                  <c:v>0.87</c:v>
                </c:pt>
                <c:pt idx="27">
                  <c:v>0.85</c:v>
                </c:pt>
                <c:pt idx="28">
                  <c:v>0.82</c:v>
                </c:pt>
                <c:pt idx="29">
                  <c:v>0.86</c:v>
                </c:pt>
                <c:pt idx="30">
                  <c:v>0.82333333333333336</c:v>
                </c:pt>
                <c:pt idx="31">
                  <c:v>0.87</c:v>
                </c:pt>
                <c:pt idx="32">
                  <c:v>0.83250000000000002</c:v>
                </c:pt>
                <c:pt idx="33">
                  <c:v>0.83</c:v>
                </c:pt>
                <c:pt idx="34">
                  <c:v>0.84</c:v>
                </c:pt>
                <c:pt idx="35">
                  <c:v>0.67500000000000004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0.7533333333333333</c:v>
                </c:pt>
                <c:pt idx="40">
                  <c:v>0.84</c:v>
                </c:pt>
                <c:pt idx="41">
                  <c:v>0.8899999999999999</c:v>
                </c:pt>
                <c:pt idx="42">
                  <c:v>0.73</c:v>
                </c:pt>
                <c:pt idx="43">
                  <c:v>0.84499999999999997</c:v>
                </c:pt>
                <c:pt idx="44">
                  <c:v>0.84</c:v>
                </c:pt>
                <c:pt idx="45">
                  <c:v>0.84</c:v>
                </c:pt>
                <c:pt idx="46">
                  <c:v>0.8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3-4237-B5F7-684F2C15F6C3}"/>
            </c:ext>
          </c:extLst>
        </c:ser>
        <c:ser>
          <c:idx val="1"/>
          <c:order val="1"/>
          <c:tx>
            <c:strRef>
              <c:f>FINANCIACIÓN!$D$1</c:f>
              <c:strCache>
                <c:ptCount val="1"/>
                <c:pt idx="0">
                  <c:v>APORTACIONES PROPIAS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FINANCIACIÓN!$D$2:$D$49</c:f>
              <c:numCache>
                <c:formatCode>0.00%</c:formatCode>
                <c:ptCount val="48"/>
                <c:pt idx="0">
                  <c:v>0.16</c:v>
                </c:pt>
                <c:pt idx="1">
                  <c:v>0.11</c:v>
                </c:pt>
                <c:pt idx="2">
                  <c:v>0.185</c:v>
                </c:pt>
                <c:pt idx="3">
                  <c:v>0.13500000000000001</c:v>
                </c:pt>
                <c:pt idx="4">
                  <c:v>0.21000000000000002</c:v>
                </c:pt>
                <c:pt idx="5">
                  <c:v>0.17666666666666667</c:v>
                </c:pt>
                <c:pt idx="6">
                  <c:v>0.25666666666666665</c:v>
                </c:pt>
                <c:pt idx="7">
                  <c:v>0.22</c:v>
                </c:pt>
                <c:pt idx="8">
                  <c:v>0.1</c:v>
                </c:pt>
                <c:pt idx="9">
                  <c:v>0.14000000000000001</c:v>
                </c:pt>
                <c:pt idx="10">
                  <c:v>0.2</c:v>
                </c:pt>
                <c:pt idx="11">
                  <c:v>0.35</c:v>
                </c:pt>
                <c:pt idx="12">
                  <c:v>0.14000000000000001</c:v>
                </c:pt>
                <c:pt idx="13">
                  <c:v>0.17333333333333334</c:v>
                </c:pt>
                <c:pt idx="14">
                  <c:v>0.16</c:v>
                </c:pt>
                <c:pt idx="15">
                  <c:v>0.26</c:v>
                </c:pt>
                <c:pt idx="16">
                  <c:v>0.19</c:v>
                </c:pt>
                <c:pt idx="17">
                  <c:v>0.17499999999999999</c:v>
                </c:pt>
                <c:pt idx="18">
                  <c:v>0.05</c:v>
                </c:pt>
                <c:pt idx="19">
                  <c:v>0.17</c:v>
                </c:pt>
                <c:pt idx="20">
                  <c:v>0</c:v>
                </c:pt>
                <c:pt idx="21">
                  <c:v>0.13500000000000001</c:v>
                </c:pt>
                <c:pt idx="22">
                  <c:v>0.19500000000000001</c:v>
                </c:pt>
                <c:pt idx="23">
                  <c:v>0.16</c:v>
                </c:pt>
                <c:pt idx="24">
                  <c:v>0.15</c:v>
                </c:pt>
                <c:pt idx="25">
                  <c:v>0.155</c:v>
                </c:pt>
                <c:pt idx="26">
                  <c:v>0.13</c:v>
                </c:pt>
                <c:pt idx="27">
                  <c:v>0.15</c:v>
                </c:pt>
                <c:pt idx="28">
                  <c:v>0.18</c:v>
                </c:pt>
                <c:pt idx="29">
                  <c:v>0.14000000000000001</c:v>
                </c:pt>
                <c:pt idx="30">
                  <c:v>0.17666666666666667</c:v>
                </c:pt>
                <c:pt idx="31">
                  <c:v>0.13</c:v>
                </c:pt>
                <c:pt idx="32">
                  <c:v>0.15000000000000002</c:v>
                </c:pt>
                <c:pt idx="33">
                  <c:v>0.17</c:v>
                </c:pt>
                <c:pt idx="34">
                  <c:v>0.16</c:v>
                </c:pt>
                <c:pt idx="35">
                  <c:v>0.32500000000000001</c:v>
                </c:pt>
                <c:pt idx="36">
                  <c:v>0.1</c:v>
                </c:pt>
                <c:pt idx="37">
                  <c:v>0.2</c:v>
                </c:pt>
                <c:pt idx="38">
                  <c:v>0.16</c:v>
                </c:pt>
                <c:pt idx="39">
                  <c:v>0.24666666666666667</c:v>
                </c:pt>
                <c:pt idx="40">
                  <c:v>0.16</c:v>
                </c:pt>
                <c:pt idx="41">
                  <c:v>0.11</c:v>
                </c:pt>
                <c:pt idx="42">
                  <c:v>0.27</c:v>
                </c:pt>
                <c:pt idx="43">
                  <c:v>0.155</c:v>
                </c:pt>
                <c:pt idx="44">
                  <c:v>0.16</c:v>
                </c:pt>
                <c:pt idx="45">
                  <c:v>0.16</c:v>
                </c:pt>
                <c:pt idx="46">
                  <c:v>0.2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3-4237-B5F7-684F2C15F6C3}"/>
            </c:ext>
          </c:extLst>
        </c:ser>
        <c:ser>
          <c:idx val="2"/>
          <c:order val="2"/>
          <c:tx>
            <c:strRef>
              <c:f>FINANCIACIÓN!$E$1</c:f>
              <c:strCache>
                <c:ptCount val="1"/>
                <c:pt idx="0">
                  <c:v>APORTACIONES OTRAS INSTITUCIONES/ ENTIDADES (%)</c:v>
                </c:pt>
              </c:strCache>
            </c:strRef>
          </c:tx>
          <c:spPr>
            <a:solidFill>
              <a:schemeClr val="bg2">
                <a:lumMod val="10000"/>
              </a:schemeClr>
            </a:solidFill>
            <a:ln>
              <a:noFill/>
            </a:ln>
            <a:effectLst/>
          </c:spPr>
          <c:invertIfNegative val="0"/>
          <c:val>
            <c:numRef>
              <c:f>FINANCIACIÓN!$E$2:$E$49</c:f>
              <c:numCache>
                <c:formatCode>0.00%</c:formatCode>
                <c:ptCount val="48"/>
                <c:pt idx="0">
                  <c:v>0.64</c:v>
                </c:pt>
                <c:pt idx="1">
                  <c:v>0</c:v>
                </c:pt>
                <c:pt idx="2">
                  <c:v>4.4999999999999998E-2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1.7500000000000002E-2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3-4237-B5F7-684F2C15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886975"/>
        <c:axId val="422889055"/>
      </c:barChart>
      <c:catAx>
        <c:axId val="42288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89055"/>
        <c:crosses val="autoZero"/>
        <c:auto val="1"/>
        <c:lblAlgn val="ctr"/>
        <c:lblOffset val="100"/>
        <c:noMultiLvlLbl val="0"/>
      </c:catAx>
      <c:valAx>
        <c:axId val="4228890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88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FINANCIACIÓN CAPITAL PROYECTOS </a:t>
            </a:r>
            <a:endParaRPr lang="es-ES"/>
          </a:p>
        </c:rich>
      </c:tx>
      <c:layout>
        <c:manualLayout>
          <c:xMode val="edge"/>
          <c:yMode val="edge"/>
          <c:x val="0.26964111256926215"/>
          <c:y val="2.7813997722865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4F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615-4335-A570-F5D4C3F3B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25-4652-ACDE-354817B70721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615-4335-A570-F5D4C3F3B502}"/>
              </c:ext>
            </c:extLst>
          </c:dPt>
          <c:dLbls>
            <c:dLbl>
              <c:idx val="0"/>
              <c:layout>
                <c:manualLayout>
                  <c:x val="3.4961723534558183E-2"/>
                  <c:y val="-6.6002945108144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5-4335-A570-F5D4C3F3B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FINANCIACIÓN!$C$56:$E$56</c:f>
              <c:strCache>
                <c:ptCount val="3"/>
                <c:pt idx="0">
                  <c:v>GENERALITAT VALENCIANA</c:v>
                </c:pt>
                <c:pt idx="1">
                  <c:v>PROPIAS ENTIDADES</c:v>
                </c:pt>
                <c:pt idx="2">
                  <c:v>OTRAS INSTITUCIONES/ ENTIDADES</c:v>
                </c:pt>
              </c:strCache>
            </c:strRef>
          </c:cat>
          <c:val>
            <c:numRef>
              <c:f>FINANCIACIÓN!$C$57:$E$57</c:f>
              <c:numCache>
                <c:formatCode>0.00%</c:formatCode>
                <c:ptCount val="3"/>
                <c:pt idx="0">
                  <c:v>0.81679999999999997</c:v>
                </c:pt>
                <c:pt idx="1">
                  <c:v>0.16650000000000001</c:v>
                </c:pt>
                <c:pt idx="2">
                  <c:v>1.67E-2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335-A570-F5D4C3F3B5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5-4652-ACDE-354817B707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25-4652-ACDE-354817B707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25-4652-ACDE-354817B70721}"/>
              </c:ext>
            </c:extLst>
          </c:dPt>
          <c:cat>
            <c:strRef>
              <c:f>FINANCIACIÓN!$C$56:$E$56</c:f>
              <c:strCache>
                <c:ptCount val="3"/>
                <c:pt idx="0">
                  <c:v>GENERALITAT VALENCIANA</c:v>
                </c:pt>
                <c:pt idx="1">
                  <c:v>PROPIAS ENTIDADES</c:v>
                </c:pt>
                <c:pt idx="2">
                  <c:v>OTRAS INSTITUCIONES/ ENTIDADES</c:v>
                </c:pt>
              </c:strCache>
            </c:strRef>
          </c:cat>
          <c:val>
            <c:numRef>
              <c:f>FINANCIACIÓN!$C$58:$E$58</c:f>
              <c:numCache>
                <c:formatCode>#,##0.00\ "€"</c:formatCode>
                <c:ptCount val="3"/>
                <c:pt idx="0">
                  <c:v>36177788.693063997</c:v>
                </c:pt>
                <c:pt idx="1">
                  <c:v>7374634.9380449997</c:v>
                </c:pt>
                <c:pt idx="2">
                  <c:v>739678.09889099991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5-4335-A570-F5D4C3F3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1535615</xdr:colOff>
      <xdr:row>0</xdr:row>
      <xdr:rowOff>0</xdr:rowOff>
    </xdr:from>
    <xdr:to>
      <xdr:col>20</xdr:col>
      <xdr:colOff>209550</xdr:colOff>
      <xdr:row>11</xdr:row>
      <xdr:rowOff>933450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4181</xdr:colOff>
      <xdr:row>12</xdr:row>
      <xdr:rowOff>0</xdr:rowOff>
    </xdr:from>
    <xdr:to>
      <xdr:col>20</xdr:col>
      <xdr:colOff>244929</xdr:colOff>
      <xdr:row>31</xdr:row>
      <xdr:rowOff>367989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1524000</xdr:colOff>
      <xdr:row>31</xdr:row>
      <xdr:rowOff>361950</xdr:rowOff>
    </xdr:from>
    <xdr:to>
      <xdr:col>20</xdr:col>
      <xdr:colOff>419100</xdr:colOff>
      <xdr:row>50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444500</xdr:colOff>
      <xdr:row>52</xdr:row>
      <xdr:rowOff>107948</xdr:rowOff>
    </xdr:from>
    <xdr:to>
      <xdr:col>18</xdr:col>
      <xdr:colOff>778328</xdr:colOff>
      <xdr:row>72</xdr:row>
      <xdr:rowOff>203200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800100</xdr:colOff>
      <xdr:row>60</xdr:row>
      <xdr:rowOff>109537</xdr:rowOff>
    </xdr:from>
    <xdr:to>
      <xdr:col>5</xdr:col>
      <xdr:colOff>57150</xdr:colOff>
      <xdr:row>76</xdr:row>
      <xdr:rowOff>104774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51" totalsRowCount="1" headerRowDxfId="19" dataDxfId="18" totalsRowDxfId="17">
  <autoFilter ref="A1:H50" xr:uid="{00000000-0009-0000-0100-000001000000}"/>
  <sortState xmlns:xlrd2="http://schemas.microsoft.com/office/spreadsheetml/2017/richdata2" ref="A2:H50">
    <sortCondition ref="A1:A50"/>
  </sortState>
  <tableColumns count="8">
    <tableColumn id="1" xr3:uid="{00000000-0010-0000-0000-000001000000}" name="ONGD" totalsRowDxfId="16" dataCellStyle="Notas"/>
    <tableColumn id="2" xr3:uid="{00000000-0010-0000-0000-000002000000}" name="CAPITAL" totalsRowDxfId="15" dataCellStyle="Moneda"/>
    <tableColumn id="4" xr3:uid="{00000000-0010-0000-0000-000004000000}" name="APORTACIONES DE LA GENERALITAT (%)" totalsRowFunction="custom" dataDxfId="13" totalsRowDxfId="14">
      <totalsRowFormula>C58</totalsRowFormula>
    </tableColumn>
    <tableColumn id="5" xr3:uid="{00000000-0010-0000-0000-000005000000}" name="APORTACIONES PROPIAS (%)" totalsRowFunction="custom" dataDxfId="11" totalsRowDxfId="12">
      <totalsRowFormula>B50*0.1665</totalsRowFormula>
    </tableColumn>
    <tableColumn id="6" xr3:uid="{00000000-0010-0000-0000-000006000000}" name="APORTACIONES OTRAS INSTITUCIONES/ ENTIDADES (%)" totalsRowFunction="custom" dataDxfId="9" totalsRowDxfId="10">
      <totalsRowFormula>B50*0.0167</totalsRowFormula>
    </tableColumn>
    <tableColumn id="8" xr3:uid="{00000000-0010-0000-0000-000008000000}" name="Nº DE PROYECTOS" dataDxfId="7" totalsRowDxfId="8"/>
    <tableColumn id="7" xr3:uid="{00000000-0010-0000-0000-000007000000}" name="TOTAL" totalsRowFunction="custom" dataDxfId="5" totalsRowDxfId="6">
      <calculatedColumnFormula>SUM(Tabla1[[#This Row],[APORTACIONES DE LA GENERALITAT (%)]:[APORTACIONES OTRAS INSTITUCIONES/ ENTIDADES (%)]])</calculatedColumnFormula>
      <totalsRowFormula>SUM(Tabla1[[#Totals],[APORTACIONES DE LA GENERALITAT (%)]:[APORTACIONES OTRAS INSTITUCIONES/ ENTIDADES (%)]])</totalsRowFormula>
    </tableColumn>
    <tableColumn id="3" xr3:uid="{00000000-0010-0000-0000-000003000000}" name="PORCENTAJE DE INVERSIÓN" totalsRowDxfId="4">
      <calculatedColumnFormula>B2/$B$50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E55" totalsRowShown="0">
  <autoFilter ref="A1:E55" xr:uid="{00000000-0009-0000-0100-000002000000}"/>
  <tableColumns count="5">
    <tableColumn id="1" xr3:uid="{00000000-0010-0000-0100-000001000000}" name="ONGD"/>
    <tableColumn id="2" xr3:uid="{00000000-0010-0000-0100-000002000000}" name="INVERSIÓN" dataDxfId="3"/>
    <tableColumn id="3" xr3:uid="{00000000-0010-0000-0100-000003000000}" name="GVA" dataDxfId="2"/>
    <tableColumn id="4" xr3:uid="{00000000-0010-0000-0100-000004000000}" name="PROPIA" dataDxfId="1"/>
    <tableColumn id="5" xr3:uid="{00000000-0010-0000-0100-000005000000}" name="OTRA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3"/>
  <sheetViews>
    <sheetView zoomScaleNormal="100" workbookViewId="0">
      <selection activeCell="A24" sqref="A24"/>
    </sheetView>
  </sheetViews>
  <sheetFormatPr defaultColWidth="11.42578125" defaultRowHeight="18"/>
  <cols>
    <col min="1" max="1" width="24" style="11" customWidth="1"/>
    <col min="2" max="2" width="23.85546875" style="12" customWidth="1"/>
    <col min="3" max="3" width="31" style="35" customWidth="1"/>
    <col min="4" max="4" width="33.140625" style="35" customWidth="1"/>
    <col min="5" max="5" width="26.7109375" style="35" customWidth="1"/>
    <col min="6" max="6" width="23.42578125" style="32" customWidth="1"/>
    <col min="7" max="7" width="23.42578125" style="35" customWidth="1"/>
    <col min="8" max="8" width="18" style="10" customWidth="1"/>
    <col min="9" max="16384" width="11.42578125" style="10"/>
  </cols>
  <sheetData>
    <row r="1" spans="1:8" ht="46.9">
      <c r="A1" s="13" t="s">
        <v>0</v>
      </c>
      <c r="B1" s="17" t="s">
        <v>1</v>
      </c>
      <c r="C1" s="33" t="s">
        <v>2</v>
      </c>
      <c r="D1" s="33" t="s">
        <v>3</v>
      </c>
      <c r="E1" s="33" t="s">
        <v>4</v>
      </c>
      <c r="F1" s="13" t="s">
        <v>5</v>
      </c>
      <c r="G1" s="33" t="s">
        <v>6</v>
      </c>
      <c r="H1" s="16" t="s">
        <v>7</v>
      </c>
    </row>
    <row r="2" spans="1:8" ht="46.9">
      <c r="A2" s="14" t="s">
        <v>8</v>
      </c>
      <c r="B2" s="18">
        <v>345249.46</v>
      </c>
      <c r="C2" s="37">
        <v>0.2</v>
      </c>
      <c r="D2" s="37">
        <v>0.16</v>
      </c>
      <c r="E2" s="38">
        <v>0.64</v>
      </c>
      <c r="F2" s="30">
        <v>1</v>
      </c>
      <c r="G2" s="36">
        <f>SUM(Tabla1[[#This Row],[APORTACIONES DE LA GENERALITAT (%)]:[APORTACIONES OTRAS INSTITUCIONES/ ENTIDADES (%)]])</f>
        <v>1</v>
      </c>
      <c r="H2" s="19">
        <f t="shared" ref="H2:H49" si="0">B2/$B$50</f>
        <v>7.7948312795045153E-3</v>
      </c>
    </row>
    <row r="3" spans="1:8" ht="15.6">
      <c r="A3" s="27" t="s">
        <v>9</v>
      </c>
      <c r="B3" s="20">
        <f>SUM('FINANCIACIÓN POR PROYECTOS'!B2:B3)</f>
        <v>806239.65999999992</v>
      </c>
      <c r="C3" s="39">
        <f>SUBTOTAL(101,'FINANCIACIÓN POR PROYECTOS'!C2:C3)</f>
        <v>0.89</v>
      </c>
      <c r="D3" s="39">
        <f>SUBTOTAL(101,'FINANCIACIÓN POR PROYECTOS'!D2:D3)</f>
        <v>0.11</v>
      </c>
      <c r="E3" s="39">
        <f>SUBTOTAL(101,'FINANCIACIÓN POR PROYECTOS'!E2:E3)</f>
        <v>0</v>
      </c>
      <c r="F3" s="31">
        <v>2</v>
      </c>
      <c r="G3" s="34">
        <f>SUM(Tabla1[[#This Row],[APORTACIONES DE LA GENERALITAT (%)]:[APORTACIONES OTRAS INSTITUCIONES/ ENTIDADES (%)]])</f>
        <v>1</v>
      </c>
      <c r="H3" s="19">
        <f t="shared" si="0"/>
        <v>1.8202786241997553E-2</v>
      </c>
    </row>
    <row r="4" spans="1:8" ht="31.15">
      <c r="A4" s="14" t="s">
        <v>10</v>
      </c>
      <c r="B4" s="22">
        <f>SUBTOTAL(109,'FINANCIACIÓN POR PROYECTOS'!B4:B5)</f>
        <v>1039375.46</v>
      </c>
      <c r="C4" s="39">
        <f>SUBTOTAL(101,'FINANCIACIÓN POR PROYECTOS'!C4:C5)</f>
        <v>0.77</v>
      </c>
      <c r="D4" s="39">
        <f>SUBTOTAL(101,'FINANCIACIÓN POR PROYECTOS'!D4:D5)</f>
        <v>0.185</v>
      </c>
      <c r="E4" s="39">
        <f>SUBTOTAL(101,'FINANCIACIÓN POR PROYECTOS'!E4:E5)</f>
        <v>4.4999999999999998E-2</v>
      </c>
      <c r="F4" s="31">
        <v>2</v>
      </c>
      <c r="G4" s="34">
        <f>SUM(Tabla1[[#This Row],[APORTACIONES DE LA GENERALITAT (%)]:[APORTACIONES OTRAS INSTITUCIONES/ ENTIDADES (%)]])</f>
        <v>1</v>
      </c>
      <c r="H4" s="19">
        <f t="shared" si="0"/>
        <v>2.3466383833757171E-2</v>
      </c>
    </row>
    <row r="5" spans="1:8" ht="31.15">
      <c r="A5" s="14" t="s">
        <v>11</v>
      </c>
      <c r="B5" s="28">
        <v>884576.4</v>
      </c>
      <c r="C5" s="37">
        <v>0.86499999999999999</v>
      </c>
      <c r="D5" s="37">
        <v>0.13500000000000001</v>
      </c>
      <c r="E5" s="38">
        <v>0</v>
      </c>
      <c r="F5" s="30">
        <v>2</v>
      </c>
      <c r="G5" s="36">
        <f>SUM(Tabla1[[#This Row],[APORTACIONES DE LA GENERALITAT (%)]:[APORTACIONES OTRAS INSTITUCIONES/ ENTIDADES (%)]])</f>
        <v>1</v>
      </c>
      <c r="H5" s="19">
        <f t="shared" si="0"/>
        <v>1.9971425275600713E-2</v>
      </c>
    </row>
    <row r="6" spans="1:8" ht="31.15">
      <c r="A6" s="14" t="s">
        <v>12</v>
      </c>
      <c r="B6" s="22">
        <f>SUBTOTAL(109,'FINANCIACIÓN POR PROYECTOS'!B6:B7)</f>
        <v>1656534.56</v>
      </c>
      <c r="C6" s="39">
        <f>SUBTOTAL(101,'FINANCIACIÓN POR PROYECTOS'!C6:C7)</f>
        <v>0.79</v>
      </c>
      <c r="D6" s="39">
        <f>SUBTOTAL(101,'FINANCIACIÓN POR PROYECTOS'!D6:D7)</f>
        <v>0.21000000000000002</v>
      </c>
      <c r="E6" s="39">
        <f>SUBTOTAL(101,'FINANCIACIÓN POR PROYECTOS'!E6:E7)</f>
        <v>0</v>
      </c>
      <c r="F6" s="31">
        <v>2</v>
      </c>
      <c r="G6" s="34">
        <f>SUM(Tabla1[[#This Row],[APORTACIONES DE LA GENERALITAT (%)]:[APORTACIONES OTRAS INSTITUCIONES/ ENTIDADES (%)]])</f>
        <v>1</v>
      </c>
      <c r="H6" s="19">
        <f t="shared" si="0"/>
        <v>3.7400224764633228E-2</v>
      </c>
    </row>
    <row r="7" spans="1:8" ht="15.6">
      <c r="A7" s="14" t="s">
        <v>13</v>
      </c>
      <c r="B7" s="20">
        <f>SUBTOTAL(109,'FINANCIACIÓN POR PROYECTOS'!B8:B10)</f>
        <v>1164137.78</v>
      </c>
      <c r="C7" s="39">
        <f>SUBTOTAL(101,'FINANCIACIÓN POR PROYECTOS'!C8:C10)</f>
        <v>0.82333333333333325</v>
      </c>
      <c r="D7" s="39">
        <f>SUBTOTAL(101,'FINANCIACIÓN POR PROYECTOS'!D8:D10)</f>
        <v>0.17666666666666667</v>
      </c>
      <c r="E7" s="39">
        <f>SUBTOTAL(101,'FINANCIACIÓN POR PROYECTOS'!E8:E10)</f>
        <v>0</v>
      </c>
      <c r="F7" s="31">
        <v>3</v>
      </c>
      <c r="G7" s="34">
        <f>SUM(Tabla1[[#This Row],[APORTACIONES DE LA GENERALITAT (%)]:[APORTACIONES OTRAS INSTITUCIONES/ ENTIDADES (%)]])</f>
        <v>0.99999999999999989</v>
      </c>
      <c r="H7" s="19">
        <f t="shared" si="0"/>
        <v>2.6283191235684903E-2</v>
      </c>
    </row>
    <row r="8" spans="1:8" ht="31.15">
      <c r="A8" s="14" t="s">
        <v>14</v>
      </c>
      <c r="B8" s="29">
        <f>SUBTOTAL(109,'FINANCIACIÓN POR PROYECTOS'!B11:B13)</f>
        <v>2493324.48</v>
      </c>
      <c r="C8" s="39">
        <f>SUBTOTAL(101,'FINANCIACIÓN POR PROYECTOS'!C11:C13)</f>
        <v>0.74333333333333329</v>
      </c>
      <c r="D8" s="39">
        <f>SUBTOTAL(101,'FINANCIACIÓN POR PROYECTOS'!D11:D13)</f>
        <v>0.25666666666666665</v>
      </c>
      <c r="E8" s="39">
        <f>SUBTOTAL(101,'FINANCIACIÓN POR PROYECTOS'!E11:E13)</f>
        <v>0</v>
      </c>
      <c r="F8" s="31">
        <v>3</v>
      </c>
      <c r="G8" s="34">
        <f>SUM(Tabla1[[#This Row],[APORTACIONES DE LA GENERALITAT (%)]:[APORTACIONES OTRAS INSTITUCIONES/ ENTIDADES (%)]])</f>
        <v>1</v>
      </c>
      <c r="H8" s="19">
        <f t="shared" si="0"/>
        <v>5.6292756103538379E-2</v>
      </c>
    </row>
    <row r="9" spans="1:8" ht="15.6">
      <c r="A9" s="14" t="s">
        <v>15</v>
      </c>
      <c r="B9" s="21">
        <v>336872.38</v>
      </c>
      <c r="C9" s="37">
        <v>0.78</v>
      </c>
      <c r="D9" s="37">
        <v>0.22</v>
      </c>
      <c r="E9" s="38">
        <v>0</v>
      </c>
      <c r="F9" s="30">
        <v>1</v>
      </c>
      <c r="G9" s="36">
        <f>SUM(Tabla1[[#This Row],[APORTACIONES DE LA GENERALITAT (%)]:[APORTACIONES OTRAS INSTITUCIONES/ ENTIDADES (%)]])</f>
        <v>1</v>
      </c>
      <c r="H9" s="19">
        <f t="shared" si="0"/>
        <v>7.6056986876246848E-3</v>
      </c>
    </row>
    <row r="10" spans="1:8" ht="31.15">
      <c r="A10" s="14" t="s">
        <v>16</v>
      </c>
      <c r="B10" s="28">
        <v>854441</v>
      </c>
      <c r="C10" s="37">
        <v>0.9</v>
      </c>
      <c r="D10" s="37">
        <v>0.1</v>
      </c>
      <c r="E10" s="38">
        <v>0</v>
      </c>
      <c r="F10" s="30">
        <v>1</v>
      </c>
      <c r="G10" s="36">
        <f>SUM(Tabla1[[#This Row],[APORTACIONES DE LA GENERALITAT (%)]:[APORTACIONES OTRAS INSTITUCIONES/ ENTIDADES (%)]])</f>
        <v>1</v>
      </c>
      <c r="H10" s="19">
        <f t="shared" si="0"/>
        <v>1.9291046634196379E-2</v>
      </c>
    </row>
    <row r="11" spans="1:8" ht="46.9">
      <c r="A11" s="14" t="s">
        <v>17</v>
      </c>
      <c r="B11" s="29">
        <f>SUBTOTAL(109,'FINANCIACIÓN POR PROYECTOS'!B14:B15)</f>
        <v>930269.63</v>
      </c>
      <c r="C11" s="39">
        <f>SUBTOTAL(101,'FINANCIACIÓN POR PROYECTOS'!C14:C15)</f>
        <v>0.86</v>
      </c>
      <c r="D11" s="39">
        <f>SUBTOTAL(101,'FINANCIACIÓN POR PROYECTOS'!D14:D15)</f>
        <v>0.14000000000000001</v>
      </c>
      <c r="E11" s="39">
        <f>SUBTOTAL(101,'FINANCIACIÓN POR PROYECTOS'!E14:E15)</f>
        <v>0</v>
      </c>
      <c r="F11" s="31">
        <v>2</v>
      </c>
      <c r="G11" s="34">
        <f>SUM(Tabla1[[#This Row],[APORTACIONES DE LA GENERALITAT (%)]:[APORTACIONES OTRAS INSTITUCIONES/ ENTIDADES (%)]])</f>
        <v>1</v>
      </c>
      <c r="H11" s="19">
        <f t="shared" si="0"/>
        <v>2.1003059093262857E-2</v>
      </c>
    </row>
    <row r="12" spans="1:8" ht="15.6">
      <c r="A12" s="14" t="s">
        <v>18</v>
      </c>
      <c r="B12" s="18">
        <v>499986</v>
      </c>
      <c r="C12" s="37">
        <v>0.8</v>
      </c>
      <c r="D12" s="37">
        <v>0.2</v>
      </c>
      <c r="E12" s="38">
        <v>0</v>
      </c>
      <c r="F12" s="30">
        <v>1</v>
      </c>
      <c r="G12" s="36">
        <f>SUM(Tabla1[[#This Row],[APORTACIONES DE LA GENERALITAT (%)]:[APORTACIONES OTRAS INSTITUCIONES/ ENTIDADES (%)]])</f>
        <v>1</v>
      </c>
      <c r="H12" s="19">
        <f t="shared" si="0"/>
        <v>1.1288378299315354E-2</v>
      </c>
    </row>
    <row r="13" spans="1:8" ht="31.15">
      <c r="A13" s="14" t="s">
        <v>19</v>
      </c>
      <c r="B13" s="21">
        <v>611091.77</v>
      </c>
      <c r="C13" s="37">
        <v>0.65</v>
      </c>
      <c r="D13" s="37">
        <v>0.35</v>
      </c>
      <c r="E13" s="38">
        <v>0</v>
      </c>
      <c r="F13" s="30">
        <v>1</v>
      </c>
      <c r="G13" s="36">
        <f>SUM(Tabla1[[#This Row],[APORTACIONES DE LA GENERALITAT (%)]:[APORTACIONES OTRAS INSTITUCIONES/ ENTIDADES (%)]])</f>
        <v>1</v>
      </c>
      <c r="H13" s="19">
        <f t="shared" si="0"/>
        <v>1.3796856462697375E-2</v>
      </c>
    </row>
    <row r="14" spans="1:8" ht="15.6">
      <c r="A14" s="14" t="s">
        <v>20</v>
      </c>
      <c r="B14" s="29">
        <f>SUBTOTAL(109,'FINANCIACIÓN POR PROYECTOS'!B16:B18)</f>
        <v>1393555.3199999998</v>
      </c>
      <c r="C14" s="39">
        <f>SUBTOTAL(101,'FINANCIACIÓN POR PROYECTOS'!C16:C18)</f>
        <v>0.86</v>
      </c>
      <c r="D14" s="39">
        <f>SUBTOTAL(101,'FINANCIACIÓN POR PROYECTOS'!D16:D18)</f>
        <v>0.14000000000000001</v>
      </c>
      <c r="E14" s="39">
        <f>SUBTOTAL(101,'FINANCIACIÓN POR PROYECTOS'!E16:E18)</f>
        <v>0</v>
      </c>
      <c r="F14" s="31">
        <v>3</v>
      </c>
      <c r="G14" s="34">
        <f>SUM(Tabla1[[#This Row],[APORTACIONES DE LA GENERALITAT (%)]:[APORTACIONES OTRAS INSTITUCIONES/ ENTIDADES (%)]])</f>
        <v>1</v>
      </c>
      <c r="H14" s="19">
        <f t="shared" si="0"/>
        <v>3.1462840225893247E-2</v>
      </c>
    </row>
    <row r="15" spans="1:8" ht="15.6">
      <c r="A15" s="14" t="s">
        <v>21</v>
      </c>
      <c r="B15" s="20">
        <f>SUBTOTAL(109,'FINANCIACIÓN POR PROYECTOS'!B19:B21)</f>
        <v>1883347.85</v>
      </c>
      <c r="C15" s="39">
        <f>SUBTOTAL(101,'FINANCIACIÓN POR PROYECTOS'!C19:C21)</f>
        <v>0.82666666666666666</v>
      </c>
      <c r="D15" s="39">
        <f>SUBTOTAL(101,'FINANCIACIÓN POR PROYECTOS'!D19:D21)</f>
        <v>0.17333333333333334</v>
      </c>
      <c r="E15" s="39">
        <f>SUBTOTAL(101,'FINANCIACIÓN POR PROYECTOS'!E19:E21)</f>
        <v>0</v>
      </c>
      <c r="F15" s="31">
        <v>3</v>
      </c>
      <c r="G15" s="34">
        <f>SUM(Tabla1[[#This Row],[APORTACIONES DE LA GENERALITAT (%)]:[APORTACIONES OTRAS INSTITUCIONES/ ENTIDADES (%)]])</f>
        <v>1</v>
      </c>
      <c r="H15" s="19">
        <f t="shared" si="0"/>
        <v>4.2521076590148983E-2</v>
      </c>
    </row>
    <row r="16" spans="1:8" ht="15.6">
      <c r="A16" s="14" t="s">
        <v>22</v>
      </c>
      <c r="B16" s="28">
        <v>438658.67</v>
      </c>
      <c r="C16" s="37">
        <v>0.84</v>
      </c>
      <c r="D16" s="37">
        <v>0.16</v>
      </c>
      <c r="E16" s="38">
        <v>0</v>
      </c>
      <c r="F16" s="30">
        <v>1</v>
      </c>
      <c r="G16" s="36">
        <f>SUM(Tabla1[[#This Row],[APORTACIONES DE LA GENERALITAT (%)]:[APORTACIONES OTRAS INSTITUCIONES/ ENTIDADES (%)]])</f>
        <v>1</v>
      </c>
      <c r="H16" s="19">
        <f t="shared" si="0"/>
        <v>9.9037673279542531E-3</v>
      </c>
    </row>
    <row r="17" spans="1:8" ht="31.15">
      <c r="A17" s="14" t="s">
        <v>23</v>
      </c>
      <c r="B17" s="21">
        <v>1205949.8600000001</v>
      </c>
      <c r="C17" s="37">
        <v>0.74</v>
      </c>
      <c r="D17" s="37">
        <v>0.26</v>
      </c>
      <c r="E17" s="38">
        <v>0</v>
      </c>
      <c r="F17" s="30">
        <v>1</v>
      </c>
      <c r="G17" s="36">
        <f>SUM(Tabla1[[#This Row],[APORTACIONES DE LA GENERALITAT (%)]:[APORTACIONES OTRAS INSTITUCIONES/ ENTIDADES (%)]])</f>
        <v>1</v>
      </c>
      <c r="H17" s="19">
        <f t="shared" si="0"/>
        <v>2.7227198820939765E-2</v>
      </c>
    </row>
    <row r="18" spans="1:8" ht="15.6">
      <c r="A18" s="14" t="s">
        <v>24</v>
      </c>
      <c r="B18" s="21">
        <v>84201</v>
      </c>
      <c r="C18" s="37">
        <v>0.81</v>
      </c>
      <c r="D18" s="37">
        <v>0.19</v>
      </c>
      <c r="E18" s="38">
        <v>0</v>
      </c>
      <c r="F18" s="30">
        <v>1</v>
      </c>
      <c r="G18" s="36">
        <f>SUM(Tabla1[[#This Row],[APORTACIONES DE LA GENERALITAT (%)]:[APORTACIONES OTRAS INSTITUCIONES/ ENTIDADES (%)]])</f>
        <v>1</v>
      </c>
      <c r="H18" s="19">
        <f t="shared" si="0"/>
        <v>1.9010387114452246E-3</v>
      </c>
    </row>
    <row r="19" spans="1:8" ht="15.6">
      <c r="A19" s="14" t="s">
        <v>25</v>
      </c>
      <c r="B19" s="18">
        <v>1879361.77</v>
      </c>
      <c r="C19" s="37">
        <v>0.82499999999999996</v>
      </c>
      <c r="D19" s="37">
        <v>0.17499999999999999</v>
      </c>
      <c r="E19" s="38">
        <v>0</v>
      </c>
      <c r="F19" s="30">
        <v>3</v>
      </c>
      <c r="G19" s="36">
        <f>SUM(Tabla1[[#This Row],[APORTACIONES DE LA GENERALITAT (%)]:[APORTACIONES OTRAS INSTITUCIONES/ ENTIDADES (%)]])</f>
        <v>1</v>
      </c>
      <c r="H19" s="19">
        <f t="shared" si="0"/>
        <v>4.2431081312338532E-2</v>
      </c>
    </row>
    <row r="20" spans="1:8" ht="31.15">
      <c r="A20" s="14" t="s">
        <v>26</v>
      </c>
      <c r="B20" s="21">
        <v>422500</v>
      </c>
      <c r="C20" s="37">
        <v>0.95</v>
      </c>
      <c r="D20" s="37">
        <v>0.05</v>
      </c>
      <c r="E20" s="38">
        <v>0</v>
      </c>
      <c r="F20" s="30">
        <v>1</v>
      </c>
      <c r="G20" s="36">
        <f>SUM(Tabla1[[#This Row],[APORTACIONES DE LA GENERALITAT (%)]:[APORTACIONES OTRAS INSTITUCIONES/ ENTIDADES (%)]])</f>
        <v>1</v>
      </c>
      <c r="H20" s="19">
        <f t="shared" si="0"/>
        <v>9.5389467534305692E-3</v>
      </c>
    </row>
    <row r="21" spans="1:8" ht="15.6">
      <c r="A21" s="14" t="s">
        <v>27</v>
      </c>
      <c r="B21" s="20">
        <f>SUBTOTAL(109,'FINANCIACIÓN POR PROYECTOS'!B24:B25)</f>
        <v>1565686.02</v>
      </c>
      <c r="C21" s="39">
        <f>SUBTOTAL(101,'FINANCIACIÓN POR PROYECTOS'!C24:C25)</f>
        <v>0.83</v>
      </c>
      <c r="D21" s="39">
        <f>SUBTOTAL(101,'FINANCIACIÓN POR PROYECTOS'!D24:D25)</f>
        <v>0.17</v>
      </c>
      <c r="E21" s="39">
        <f>SUBTOTAL(101,'FINANCIACIÓN POR PROYECTOS'!E24:E25)</f>
        <v>0</v>
      </c>
      <c r="F21" s="31">
        <v>2</v>
      </c>
      <c r="G21" s="34">
        <f>SUM(Tabla1[[#This Row],[APORTACIONES DE LA GENERALITAT (%)]:[APORTACIONES OTRAS INSTITUCIONES/ ENTIDADES (%)]])</f>
        <v>1</v>
      </c>
      <c r="H21" s="19">
        <f t="shared" si="0"/>
        <v>3.5349101958273683E-2</v>
      </c>
    </row>
    <row r="22" spans="1:8" ht="15.6">
      <c r="A22" s="14" t="s">
        <v>28</v>
      </c>
      <c r="B22" s="28">
        <v>386321.57</v>
      </c>
      <c r="C22" s="37">
        <v>1</v>
      </c>
      <c r="D22" s="37">
        <v>0</v>
      </c>
      <c r="E22" s="38">
        <v>0</v>
      </c>
      <c r="F22" s="30">
        <v>1</v>
      </c>
      <c r="G22" s="36">
        <f>SUM(Tabla1[[#This Row],[APORTACIONES DE LA GENERALITAT (%)]:[APORTACIONES OTRAS INSTITUCIONES/ ENTIDADES (%)]])</f>
        <v>1</v>
      </c>
      <c r="H22" s="19">
        <f t="shared" si="0"/>
        <v>8.7221322743945579E-3</v>
      </c>
    </row>
    <row r="23" spans="1:8" ht="62.45">
      <c r="A23" s="14" t="s">
        <v>29</v>
      </c>
      <c r="B23" s="29">
        <f>SUBTOTAL(109,'FINANCIACIÓN POR PROYECTOS'!B26:B27)</f>
        <v>1259102.5699999998</v>
      </c>
      <c r="C23" s="39">
        <f>SUBTOTAL(101,'FINANCIACIÓN POR PROYECTOS'!C26:C27)</f>
        <v>0.86499999999999999</v>
      </c>
      <c r="D23" s="39">
        <f>SUBTOTAL(101,'FINANCIACIÓN POR PROYECTOS'!D26:D27)</f>
        <v>0.13500000000000001</v>
      </c>
      <c r="E23" s="39">
        <f>SUBTOTAL(101,'FINANCIACIÓN POR PROYECTOS'!E26:E27)</f>
        <v>0</v>
      </c>
      <c r="F23" s="31">
        <v>2</v>
      </c>
      <c r="G23" s="34">
        <f>SUM(Tabla1[[#This Row],[APORTACIONES DE LA GENERALITAT (%)]:[APORTACIONES OTRAS INSTITUCIONES/ ENTIDADES (%)]])</f>
        <v>1</v>
      </c>
      <c r="H23" s="19">
        <f t="shared" si="0"/>
        <v>2.8427248218550499E-2</v>
      </c>
    </row>
    <row r="24" spans="1:8" ht="31.15">
      <c r="A24" s="14" t="s">
        <v>30</v>
      </c>
      <c r="B24" s="20">
        <f>SUBTOTAL(109,'FINANCIACIÓN POR PROYECTOS'!B28:B29)</f>
        <v>671741.81</v>
      </c>
      <c r="C24" s="39">
        <f>SUBTOTAL(101,'FINANCIACIÓN POR PROYECTOS'!C28:C29)</f>
        <v>0.80499999999999994</v>
      </c>
      <c r="D24" s="39">
        <f>SUBTOTAL(101,'FINANCIACIÓN POR PROYECTOS'!D28:D29)</f>
        <v>0.19500000000000001</v>
      </c>
      <c r="E24" s="39">
        <f>SUBTOTAL(101,'FINANCIACIÓN POR PROYECTOS'!E28:E29)</f>
        <v>0</v>
      </c>
      <c r="F24" s="31">
        <v>2</v>
      </c>
      <c r="G24" s="34">
        <f>SUM(Tabla1[[#This Row],[APORTACIONES DE LA GENERALITAT (%)]:[APORTACIONES OTRAS INSTITUCIONES/ ENTIDADES (%)]])</f>
        <v>1</v>
      </c>
      <c r="H24" s="19">
        <f t="shared" si="0"/>
        <v>1.516617599442148E-2</v>
      </c>
    </row>
    <row r="25" spans="1:8" ht="31.15">
      <c r="A25" s="14" t="s">
        <v>31</v>
      </c>
      <c r="B25" s="29">
        <f>SUBTOTAL(109,'FINANCIACIÓN POR PROYECTOS'!B30:B31)</f>
        <v>1304844.57</v>
      </c>
      <c r="C25" s="39">
        <f>SUBTOTAL(101,'FINANCIACIÓN POR PROYECTOS'!C30:C31)</f>
        <v>0.84000000000000008</v>
      </c>
      <c r="D25" s="39">
        <f>SUBTOTAL(101,'FINANCIACIÓN POR PROYECTOS'!D30:D31)</f>
        <v>0.16</v>
      </c>
      <c r="E25" s="39">
        <f>SUBTOTAL(101,'FINANCIACIÓN POR PROYECTOS'!E30:E31)</f>
        <v>0</v>
      </c>
      <c r="F25" s="31">
        <v>2</v>
      </c>
      <c r="G25" s="34">
        <f>SUM(Tabla1[[#This Row],[APORTACIONES DE LA GENERALITAT (%)]:[APORTACIONES OTRAS INSTITUCIONES/ ENTIDADES (%)]])</f>
        <v>1</v>
      </c>
      <c r="H25" s="19">
        <f t="shared" si="0"/>
        <v>2.9459983135462744E-2</v>
      </c>
    </row>
    <row r="26" spans="1:8" ht="31.15">
      <c r="A26" s="14" t="s">
        <v>32</v>
      </c>
      <c r="B26" s="18">
        <v>458870</v>
      </c>
      <c r="C26" s="37">
        <v>0.85</v>
      </c>
      <c r="D26" s="37">
        <v>0.15</v>
      </c>
      <c r="E26" s="38">
        <v>0</v>
      </c>
      <c r="F26" s="30">
        <v>1</v>
      </c>
      <c r="G26" s="36">
        <f>SUM(Tabla1[[#This Row],[APORTACIONES DE LA GENERALITAT (%)]:[APORTACIONES OTRAS INSTITUCIONES/ ENTIDADES (%)]])</f>
        <v>1</v>
      </c>
      <c r="H26" s="19">
        <f t="shared" si="0"/>
        <v>1.0360086382832392E-2</v>
      </c>
    </row>
    <row r="27" spans="1:8" ht="15.6">
      <c r="A27" s="14" t="s">
        <v>33</v>
      </c>
      <c r="B27" s="20">
        <f>SUBTOTAL(109,'FINANCIACIÓN POR PROYECTOS'!B32:B33)</f>
        <v>1016497.12</v>
      </c>
      <c r="C27" s="39">
        <f>SUBTOTAL(101,'FINANCIACIÓN POR PROYECTOS'!C32:C33)</f>
        <v>0.78500000000000003</v>
      </c>
      <c r="D27" s="39">
        <f>SUBTOTAL(101,'FINANCIACIÓN POR PROYECTOS'!D32:D33)</f>
        <v>0.155</v>
      </c>
      <c r="E27" s="39">
        <f>SUBTOTAL(101,'FINANCIACIÓN POR PROYECTOS'!E32:E33)</f>
        <v>0.06</v>
      </c>
      <c r="F27" s="31">
        <v>2</v>
      </c>
      <c r="G27" s="34">
        <f>SUM(Tabla1[[#This Row],[APORTACIONES DE LA GENERALITAT (%)]:[APORTACIONES OTRAS INSTITUCIONES/ ENTIDADES (%)]])</f>
        <v>1</v>
      </c>
      <c r="H27" s="19">
        <f t="shared" si="0"/>
        <v>2.2949850657267512E-2</v>
      </c>
    </row>
    <row r="28" spans="1:8" ht="31.15">
      <c r="A28" s="14" t="s">
        <v>34</v>
      </c>
      <c r="B28" s="29">
        <f>SUBTOTAL(109,'FINANCIACIÓN POR PROYECTOS'!B34:B35)</f>
        <v>1409274.03</v>
      </c>
      <c r="C28" s="39">
        <f>SUBTOTAL(101,'FINANCIACIÓN POR PROYECTOS'!C34:C35)</f>
        <v>0.87</v>
      </c>
      <c r="D28" s="39">
        <f>SUBTOTAL(101,'FINANCIACIÓN POR PROYECTOS'!D34:D35)</f>
        <v>0.13</v>
      </c>
      <c r="E28" s="38">
        <v>0</v>
      </c>
      <c r="F28" s="30">
        <v>2</v>
      </c>
      <c r="G28" s="36">
        <f>SUM(Tabla1[[#This Row],[APORTACIONES DE LA GENERALITAT (%)]:[APORTACIONES OTRAS INSTITUCIONES/ ENTIDADES (%)]])</f>
        <v>1</v>
      </c>
      <c r="H28" s="19">
        <f t="shared" si="0"/>
        <v>3.1817727652455656E-2</v>
      </c>
    </row>
    <row r="29" spans="1:8" ht="15.6">
      <c r="A29" s="14" t="s">
        <v>35</v>
      </c>
      <c r="B29" s="21">
        <v>1056254.99</v>
      </c>
      <c r="C29" s="37">
        <v>0.85</v>
      </c>
      <c r="D29" s="37">
        <v>0.15</v>
      </c>
      <c r="E29" s="38">
        <v>0</v>
      </c>
      <c r="F29" s="30">
        <v>1</v>
      </c>
      <c r="G29" s="36">
        <f>SUM(Tabla1[[#This Row],[APORTACIONES DE LA GENERALITAT (%)]:[APORTACIONES OTRAS INSTITUCIONES/ ENTIDADES (%)]])</f>
        <v>1</v>
      </c>
      <c r="H29" s="19">
        <f t="shared" si="0"/>
        <v>2.3847479544746364E-2</v>
      </c>
    </row>
    <row r="30" spans="1:8" ht="62.45">
      <c r="A30" s="14" t="s">
        <v>36</v>
      </c>
      <c r="B30" s="18">
        <v>412252.33</v>
      </c>
      <c r="C30" s="37">
        <v>0.82</v>
      </c>
      <c r="D30" s="37">
        <v>0.18</v>
      </c>
      <c r="E30" s="38">
        <v>0</v>
      </c>
      <c r="F30" s="30">
        <v>1</v>
      </c>
      <c r="G30" s="36">
        <f>SUM(Tabla1[[#This Row],[APORTACIONES DE LA GENERALITAT (%)]:[APORTACIONES OTRAS INSTITUCIONES/ ENTIDADES (%)]])</f>
        <v>1</v>
      </c>
      <c r="H30" s="19">
        <f t="shared" si="0"/>
        <v>9.3075811238998527E-3</v>
      </c>
    </row>
    <row r="31" spans="1:8" ht="15.6">
      <c r="A31" s="14" t="s">
        <v>37</v>
      </c>
      <c r="B31" s="20">
        <f>SUBTOTAL(109,'FINANCIACIÓN POR PROYECTOS'!B36:B38)</f>
        <v>812179.27</v>
      </c>
      <c r="C31" s="39">
        <f>SUBTOTAL(101,'FINANCIACIÓN POR PROYECTOS'!C36:C38)</f>
        <v>0.86</v>
      </c>
      <c r="D31" s="39">
        <f>SUBTOTAL(101,'FINANCIACIÓN POR PROYECTOS'!D36:D38)</f>
        <v>0.14000000000000001</v>
      </c>
      <c r="E31" s="39">
        <f>SUBTOTAL(101,'FINANCIACIÓN POR PROYECTOS'!E36:E38)</f>
        <v>0</v>
      </c>
      <c r="F31" s="31">
        <v>3</v>
      </c>
      <c r="G31" s="34">
        <f>SUM(Tabla1[[#This Row],[APORTACIONES DE LA GENERALITAT (%)]:[APORTACIONES OTRAS INSTITUCIONES/ ENTIDADES (%)]])</f>
        <v>1</v>
      </c>
      <c r="H31" s="19">
        <f t="shared" si="0"/>
        <v>1.8336887126083102E-2</v>
      </c>
    </row>
    <row r="32" spans="1:8" ht="15.6">
      <c r="A32" s="14" t="s">
        <v>38</v>
      </c>
      <c r="B32" s="20">
        <f>SUBTOTAL(109,'FINANCIACIÓN POR PROYECTOS'!B39:B41)</f>
        <v>1276075.8900000001</v>
      </c>
      <c r="C32" s="39">
        <f>SUBTOTAL(101,'FINANCIACIÓN POR PROYECTOS'!C39:C41)</f>
        <v>0.82333333333333336</v>
      </c>
      <c r="D32" s="39">
        <f>SUBTOTAL(101,'FINANCIACIÓN POR PROYECTOS'!D39:D41)</f>
        <v>0.17666666666666667</v>
      </c>
      <c r="E32" s="39">
        <f>SUBTOTAL(101,'FINANCIACIÓN POR PROYECTOS'!E39:E41)</f>
        <v>0</v>
      </c>
      <c r="F32" s="31">
        <v>3</v>
      </c>
      <c r="G32" s="34">
        <f>SUM(Tabla1[[#This Row],[APORTACIONES DE LA GENERALITAT (%)]:[APORTACIONES OTRAS INSTITUCIONES/ ENTIDADES (%)]])</f>
        <v>1</v>
      </c>
      <c r="H32" s="19">
        <f t="shared" si="0"/>
        <v>2.8810461462832015E-2</v>
      </c>
    </row>
    <row r="33" spans="1:8" ht="15.6">
      <c r="A33" s="14" t="s">
        <v>39</v>
      </c>
      <c r="B33" s="28">
        <v>458582.7</v>
      </c>
      <c r="C33" s="37">
        <v>0.87</v>
      </c>
      <c r="D33" s="37">
        <v>0.13</v>
      </c>
      <c r="E33" s="38">
        <v>0</v>
      </c>
      <c r="F33" s="30">
        <v>1</v>
      </c>
      <c r="G33" s="36">
        <f>SUM(Tabla1[[#This Row],[APORTACIONES DE LA GENERALITAT (%)]:[APORTACIONES OTRAS INSTITUCIONES/ ENTIDADES (%)]])</f>
        <v>1</v>
      </c>
      <c r="H33" s="19">
        <f t="shared" si="0"/>
        <v>1.0353599899040059E-2</v>
      </c>
    </row>
    <row r="34" spans="1:8" ht="15.6">
      <c r="A34" s="14" t="s">
        <v>40</v>
      </c>
      <c r="B34" s="20">
        <f>SUBTOTAL(109,'FINANCIACIÓN POR PROYECTOS'!B42:B45)</f>
        <v>2023520.8200000003</v>
      </c>
      <c r="C34" s="39">
        <f>SUBTOTAL(101,'FINANCIACIÓN POR PROYECTOS'!C42:C45)</f>
        <v>0.83250000000000002</v>
      </c>
      <c r="D34" s="39">
        <f>SUBTOTAL(101,'FINANCIACIÓN POR PROYECTOS'!D42:D45)</f>
        <v>0.15000000000000002</v>
      </c>
      <c r="E34" s="39">
        <f>SUBTOTAL(101,'FINANCIACIÓN POR PROYECTOS'!E42:E45)</f>
        <v>1.7500000000000002E-2</v>
      </c>
      <c r="F34" s="31">
        <v>4</v>
      </c>
      <c r="G34" s="34">
        <f>SUM(Tabla1[[#This Row],[APORTACIONES DE LA GENERALITAT (%)]:[APORTACIONES OTRAS INSTITUCIONES/ ENTIDADES (%)]])</f>
        <v>1</v>
      </c>
      <c r="H34" s="19">
        <f t="shared" si="0"/>
        <v>4.5685816228256015E-2</v>
      </c>
    </row>
    <row r="35" spans="1:8" ht="31.15">
      <c r="A35" s="14" t="s">
        <v>41</v>
      </c>
      <c r="B35" s="18">
        <v>361816</v>
      </c>
      <c r="C35" s="37">
        <v>0.83</v>
      </c>
      <c r="D35" s="37">
        <v>0.17</v>
      </c>
      <c r="E35" s="38">
        <v>0</v>
      </c>
      <c r="F35" s="30">
        <v>1</v>
      </c>
      <c r="G35" s="36">
        <f>SUM(Tabla1[[#This Row],[APORTACIONES DE LA GENERALITAT (%)]:[APORTACIONES OTRAS INSTITUCIONES/ ENTIDADES (%)]])</f>
        <v>1</v>
      </c>
      <c r="H35" s="19">
        <f t="shared" si="0"/>
        <v>8.1688604935839879E-3</v>
      </c>
    </row>
    <row r="36" spans="1:8" ht="31.15">
      <c r="A36" s="14" t="s">
        <v>42</v>
      </c>
      <c r="B36" s="18">
        <v>409084.27</v>
      </c>
      <c r="C36" s="37">
        <v>0.84</v>
      </c>
      <c r="D36" s="37">
        <v>0.16</v>
      </c>
      <c r="E36" s="38">
        <v>0</v>
      </c>
      <c r="F36" s="30">
        <v>1</v>
      </c>
      <c r="G36" s="36">
        <f>SUM(Tabla1[[#This Row],[APORTACIONES DE LA GENERALITAT (%)]:[APORTACIONES OTRAS INSTITUCIONES/ ENTIDADES (%)]])</f>
        <v>1</v>
      </c>
      <c r="H36" s="19">
        <f t="shared" si="0"/>
        <v>9.236054601647373E-3</v>
      </c>
    </row>
    <row r="37" spans="1:8" ht="31.15">
      <c r="A37" s="14" t="s">
        <v>43</v>
      </c>
      <c r="B37" s="20">
        <f>SUBTOTAL(109,'FINANCIACIÓN POR PROYECTOS'!B46:B47)</f>
        <v>2037650.51</v>
      </c>
      <c r="C37" s="39">
        <f>SUBTOTAL(101,'FINANCIACIÓN POR PROYECTOS'!C46:C47)</f>
        <v>0.67500000000000004</v>
      </c>
      <c r="D37" s="39">
        <f>SUBTOTAL(101,'FINANCIACIÓN POR PROYECTOS'!D46:D47)</f>
        <v>0.32500000000000001</v>
      </c>
      <c r="E37" s="39">
        <f>SUBTOTAL(101,'FINANCIACIÓN POR PROYECTOS'!E46:E47)</f>
        <v>0</v>
      </c>
      <c r="F37" s="31">
        <v>2</v>
      </c>
      <c r="G37" s="34">
        <f>SUM(Tabla1[[#This Row],[APORTACIONES DE LA GENERALITAT (%)]:[APORTACIONES OTRAS INSTITUCIONES/ ENTIDADES (%)]])</f>
        <v>1</v>
      </c>
      <c r="H37" s="19">
        <f t="shared" si="0"/>
        <v>4.6004827732522235E-2</v>
      </c>
    </row>
    <row r="38" spans="1:8" ht="31.15">
      <c r="A38" s="14" t="s">
        <v>44</v>
      </c>
      <c r="B38" s="18">
        <v>821252.17999999993</v>
      </c>
      <c r="C38" s="37">
        <v>0.9</v>
      </c>
      <c r="D38" s="37">
        <v>0.1</v>
      </c>
      <c r="E38" s="38">
        <v>0</v>
      </c>
      <c r="F38" s="30">
        <v>2</v>
      </c>
      <c r="G38" s="36">
        <f>SUM(Tabla1[[#This Row],[APORTACIONES DE LA GENERALITAT (%)]:[APORTACIONES OTRAS INSTITUCIONES/ ENTIDADES (%)]])</f>
        <v>1</v>
      </c>
      <c r="H38" s="19">
        <f t="shared" si="0"/>
        <v>1.8541729742387637E-2</v>
      </c>
    </row>
    <row r="39" spans="1:8" ht="31.15">
      <c r="A39" s="14" t="s">
        <v>45</v>
      </c>
      <c r="B39" s="18">
        <v>64765.46</v>
      </c>
      <c r="C39" s="37">
        <v>0.8</v>
      </c>
      <c r="D39" s="37">
        <v>0.2</v>
      </c>
      <c r="E39" s="38">
        <v>0</v>
      </c>
      <c r="F39" s="30">
        <v>1</v>
      </c>
      <c r="G39" s="36">
        <f>SUM(Tabla1[[#This Row],[APORTACIONES DE LA GENERALITAT (%)]:[APORTACIONES OTRAS INSTITUCIONES/ ENTIDADES (%)]])</f>
        <v>1</v>
      </c>
      <c r="H39" s="19">
        <f t="shared" si="0"/>
        <v>1.4622349689974851E-3</v>
      </c>
    </row>
    <row r="40" spans="1:8" ht="31.15">
      <c r="A40" s="14" t="s">
        <v>46</v>
      </c>
      <c r="B40" s="18">
        <v>475478.31</v>
      </c>
      <c r="C40" s="37">
        <v>0.8</v>
      </c>
      <c r="D40" s="37">
        <v>0.16</v>
      </c>
      <c r="E40" s="38">
        <v>0.04</v>
      </c>
      <c r="F40" s="30">
        <v>1</v>
      </c>
      <c r="G40" s="36">
        <f>SUM(Tabla1[[#This Row],[APORTACIONES DE LA GENERALITAT (%)]:[APORTACIONES OTRAS INSTITUCIONES/ ENTIDADES (%)]])</f>
        <v>1</v>
      </c>
      <c r="H40" s="19">
        <f t="shared" si="0"/>
        <v>1.0735058654440601E-2</v>
      </c>
    </row>
    <row r="41" spans="1:8" ht="31.15">
      <c r="A41" s="14" t="s">
        <v>47</v>
      </c>
      <c r="B41" s="18">
        <v>2117679.46</v>
      </c>
      <c r="C41" s="37">
        <v>0.7533333333333333</v>
      </c>
      <c r="D41" s="37">
        <v>0.24666666666666667</v>
      </c>
      <c r="E41" s="38">
        <v>0</v>
      </c>
      <c r="F41" s="30">
        <v>3</v>
      </c>
      <c r="G41" s="36">
        <f>SUM(Tabla1[[#This Row],[APORTACIONES DE LA GENERALITAT (%)]:[APORTACIONES OTRAS INSTITUCIONES/ ENTIDADES (%)]])</f>
        <v>1</v>
      </c>
      <c r="H41" s="19">
        <f t="shared" si="0"/>
        <v>4.7811672449168292E-2</v>
      </c>
    </row>
    <row r="42" spans="1:8" ht="31.15">
      <c r="A42" s="14" t="s">
        <v>48</v>
      </c>
      <c r="B42" s="18">
        <v>947905.15</v>
      </c>
      <c r="C42" s="37">
        <v>0.84</v>
      </c>
      <c r="D42" s="37">
        <v>0.16</v>
      </c>
      <c r="E42" s="38">
        <v>0</v>
      </c>
      <c r="F42" s="30">
        <v>1</v>
      </c>
      <c r="G42" s="36">
        <f>SUM(Tabla1[[#This Row],[APORTACIONES DE LA GENERALITAT (%)]:[APORTACIONES OTRAS INSTITUCIONES/ ENTIDADES (%)]])</f>
        <v>1</v>
      </c>
      <c r="H42" s="19">
        <f t="shared" si="0"/>
        <v>2.1401223084384895E-2</v>
      </c>
    </row>
    <row r="43" spans="1:8" ht="15.6">
      <c r="A43" s="14" t="s">
        <v>49</v>
      </c>
      <c r="B43" s="20">
        <f>SUBTOTAL(109,'FINANCIACIÓN POR PROYECTOS'!B51:B52)</f>
        <v>241989.28</v>
      </c>
      <c r="C43" s="39">
        <f>SUBTOTAL(101,'FINANCIACIÓN POR PROYECTOS'!C51:C52)</f>
        <v>0.8899999999999999</v>
      </c>
      <c r="D43" s="39">
        <f>SUBTOTAL(101,'FINANCIACIÓN POR PROYECTOS'!D51:D52)</f>
        <v>0.11</v>
      </c>
      <c r="E43" s="39">
        <f>SUBTOTAL(101,'FINANCIACIÓN POR PROYECTOS'!E51:E52)</f>
        <v>0</v>
      </c>
      <c r="F43" s="31">
        <v>2</v>
      </c>
      <c r="G43" s="34">
        <f>SUM(Tabla1[[#This Row],[APORTACIONES DE LA GENERALITAT (%)]:[APORTACIONES OTRAS INSTITUCIONES/ ENTIDADES (%)]])</f>
        <v>0.99999999999999989</v>
      </c>
      <c r="H43" s="19">
        <f t="shared" si="0"/>
        <v>5.4634860516473401E-3</v>
      </c>
    </row>
    <row r="44" spans="1:8" ht="15.6">
      <c r="A44" s="14" t="s">
        <v>50</v>
      </c>
      <c r="B44" s="18">
        <v>551016.68999999994</v>
      </c>
      <c r="C44" s="37">
        <v>0.73</v>
      </c>
      <c r="D44" s="37">
        <v>0.27</v>
      </c>
      <c r="E44" s="38">
        <v>0</v>
      </c>
      <c r="F44" s="30">
        <v>1</v>
      </c>
      <c r="G44" s="36">
        <f>SUM(Tabla1[[#This Row],[APORTACIONES DE LA GENERALITAT (%)]:[APORTACIONES OTRAS INSTITUCIONES/ ENTIDADES (%)]])</f>
        <v>1</v>
      </c>
      <c r="H44" s="19">
        <f t="shared" si="0"/>
        <v>1.244051802641789E-2</v>
      </c>
    </row>
    <row r="45" spans="1:8" ht="32.25">
      <c r="A45" s="14" t="s">
        <v>51</v>
      </c>
      <c r="B45" s="22">
        <f>SUBTOTAL(109,'FINANCIACIÓN POR PROYECTOS'!B53:B54)</f>
        <v>1556596.06</v>
      </c>
      <c r="C45" s="39">
        <f>SUBTOTAL(101,'FINANCIACIÓN POR PROYECTOS'!C53:C54)</f>
        <v>0.84499999999999997</v>
      </c>
      <c r="D45" s="39">
        <f>SUBTOTAL(101,'FINANCIACIÓN POR PROYECTOS'!D53:D54)</f>
        <v>0.155</v>
      </c>
      <c r="E45" s="39">
        <f>SUBTOTAL(101,'FINANCIACIÓN POR PROYECTOS'!E53:E54)</f>
        <v>0</v>
      </c>
      <c r="F45" s="31">
        <v>2</v>
      </c>
      <c r="G45" s="34">
        <f>SUM(Tabla1[[#This Row],[APORTACIONES DE LA GENERALITAT (%)]:[APORTACIONES OTRAS INSTITUCIONES/ ENTIDADES (%)]])</f>
        <v>1</v>
      </c>
      <c r="H45" s="19">
        <f t="shared" si="0"/>
        <v>3.5143874397490692E-2</v>
      </c>
    </row>
    <row r="46" spans="1:8" ht="31.15">
      <c r="A46" s="14" t="s">
        <v>52</v>
      </c>
      <c r="B46" s="18">
        <v>325593.5</v>
      </c>
      <c r="C46" s="37">
        <v>0.84</v>
      </c>
      <c r="D46" s="37">
        <v>0.16</v>
      </c>
      <c r="E46" s="38">
        <v>0</v>
      </c>
      <c r="F46" s="30">
        <v>1</v>
      </c>
      <c r="G46" s="36">
        <f>SUM(Tabla1[[#This Row],[APORTACIONES DE LA GENERALITAT (%)]:[APORTACIONES OTRAS INSTITUCIONES/ ENTIDADES (%)]])</f>
        <v>1</v>
      </c>
      <c r="H46" s="19">
        <f t="shared" si="0"/>
        <v>7.35105102902508E-3</v>
      </c>
    </row>
    <row r="47" spans="1:8" ht="46.9">
      <c r="A47" s="14" t="s">
        <v>53</v>
      </c>
      <c r="B47" s="18">
        <v>470928.73</v>
      </c>
      <c r="C47" s="37">
        <v>0.84</v>
      </c>
      <c r="D47" s="37">
        <v>0.16</v>
      </c>
      <c r="E47" s="38">
        <v>0</v>
      </c>
      <c r="F47" s="30">
        <v>1</v>
      </c>
      <c r="G47" s="36">
        <f>SUM(Tabla1[[#This Row],[APORTACIONES DE LA GENERALITAT (%)]:[APORTACIONES OTRAS INSTITUCIONES/ ENTIDADES (%)]])</f>
        <v>1</v>
      </c>
      <c r="H47" s="19">
        <f t="shared" si="0"/>
        <v>1.0632341018060784E-2</v>
      </c>
    </row>
    <row r="48" spans="1:8" ht="15.6">
      <c r="A48" s="14" t="s">
        <v>54</v>
      </c>
      <c r="B48" s="18">
        <v>469469.39</v>
      </c>
      <c r="C48" s="37">
        <v>0.8</v>
      </c>
      <c r="D48" s="37">
        <v>0.2</v>
      </c>
      <c r="E48" s="38">
        <v>0</v>
      </c>
      <c r="F48" s="30">
        <v>1</v>
      </c>
      <c r="G48" s="36">
        <f>SUM(Tabla1[[#This Row],[APORTACIONES DE LA GENERALITAT (%)]:[APORTACIONES OTRAS INSTITUCIONES/ ENTIDADES (%)]])</f>
        <v>1</v>
      </c>
      <c r="H48" s="19">
        <f t="shared" si="0"/>
        <v>1.0599392931539716E-2</v>
      </c>
    </row>
    <row r="49" spans="1:8" ht="31.15">
      <c r="A49" s="14" t="s">
        <v>55</v>
      </c>
      <c r="B49" s="21">
        <v>400000</v>
      </c>
      <c r="C49" s="37">
        <v>1</v>
      </c>
      <c r="D49" s="37">
        <v>0</v>
      </c>
      <c r="E49" s="38">
        <v>0</v>
      </c>
      <c r="F49" s="30">
        <v>1</v>
      </c>
      <c r="G49" s="36">
        <f>SUM(Tabla1[[#This Row],[APORTACIONES DE LA GENERALITAT (%)]:[APORTACIONES OTRAS INSTITUCIONES/ ENTIDADES (%)]])</f>
        <v>1</v>
      </c>
      <c r="H49" s="19">
        <f t="shared" si="0"/>
        <v>9.0309555062064572E-3</v>
      </c>
    </row>
    <row r="50" spans="1:8" ht="15.6">
      <c r="A50" s="14" t="s">
        <v>56</v>
      </c>
      <c r="B50" s="18">
        <f>SUM(B2:B49)</f>
        <v>44292101.729999997</v>
      </c>
      <c r="C50" s="37">
        <f>AVERAGE(C2:C49)</f>
        <v>0.81682291666666673</v>
      </c>
      <c r="D50" s="37">
        <f>AVERAGE(D2:D49)</f>
        <v>0.16645833333333337</v>
      </c>
      <c r="E50" s="38">
        <f>AVERAGE(E2:E49)</f>
        <v>1.6718750000000001E-2</v>
      </c>
      <c r="F50" s="30">
        <f>SUM(F2:F49)</f>
        <v>82</v>
      </c>
      <c r="G50" s="36">
        <f>SUM(Tabla1[[#This Row],[APORTACIONES DE LA GENERALITAT (%)]:[APORTACIONES OTRAS INSTITUCIONES/ ENTIDADES (%)]])</f>
        <v>1</v>
      </c>
      <c r="H50" s="19">
        <f>SUM(H2:H49)</f>
        <v>0.99999999999999989</v>
      </c>
    </row>
    <row r="51" spans="1:8" ht="15.6">
      <c r="A51" s="15"/>
      <c r="B51" s="23"/>
      <c r="C51" s="25">
        <f>C58</f>
        <v>36177788.693063997</v>
      </c>
      <c r="D51" s="25">
        <f>B50*0.1665</f>
        <v>7374634.9380449997</v>
      </c>
      <c r="E51" s="26">
        <f>B50*0.0167</f>
        <v>739678.09889099991</v>
      </c>
      <c r="F51" s="26"/>
      <c r="G51" s="26">
        <f>SUM(Tabla1[[#Totals],[APORTACIONES DE LA GENERALITAT (%)]:[APORTACIONES OTRAS INSTITUCIONES/ ENTIDADES (%)]])</f>
        <v>44292101.729999997</v>
      </c>
      <c r="H51" s="24"/>
    </row>
    <row r="55" spans="1:8" ht="18.600000000000001" thickBot="1"/>
    <row r="56" spans="1:8" ht="31.9" thickBot="1">
      <c r="C56" s="40" t="s">
        <v>57</v>
      </c>
      <c r="D56" s="40" t="s">
        <v>58</v>
      </c>
      <c r="E56" s="40" t="s">
        <v>59</v>
      </c>
    </row>
    <row r="57" spans="1:8">
      <c r="C57" s="41">
        <v>0.81679999999999997</v>
      </c>
      <c r="D57" s="41">
        <v>0.16650000000000001</v>
      </c>
      <c r="E57" s="42">
        <v>1.67E-2</v>
      </c>
    </row>
    <row r="58" spans="1:8" ht="18.600000000000001" thickBot="1">
      <c r="C58" s="43">
        <f>B50*0.8168</f>
        <v>36177788.693063997</v>
      </c>
      <c r="D58" s="43">
        <f>B50*0.1665</f>
        <v>7374634.9380449997</v>
      </c>
      <c r="E58" s="44">
        <f>B50*0.0167</f>
        <v>739678.09889099991</v>
      </c>
    </row>
    <row r="62" spans="1:8">
      <c r="D62" s="11"/>
      <c r="E62" s="12"/>
      <c r="F62" s="35"/>
    </row>
    <row r="1048573" spans="7:7">
      <c r="G1048573" s="35">
        <f>AVERAGE(G2:G1048572)</f>
        <v>885843.01459999988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abSelected="1" topLeftCell="A13" workbookViewId="0">
      <selection activeCell="B59" sqref="B59"/>
    </sheetView>
  </sheetViews>
  <sheetFormatPr defaultColWidth="11.42578125" defaultRowHeight="14.45"/>
  <cols>
    <col min="1" max="1" width="17.7109375" customWidth="1"/>
    <col min="2" max="2" width="18.140625" style="9" customWidth="1"/>
    <col min="3" max="3" width="17.85546875" customWidth="1"/>
    <col min="4" max="4" width="17.42578125" customWidth="1"/>
    <col min="5" max="5" width="17.85546875" customWidth="1"/>
    <col min="6" max="8" width="12" customWidth="1"/>
    <col min="10" max="11" width="13.140625" bestFit="1" customWidth="1"/>
  </cols>
  <sheetData>
    <row r="1" spans="1:16">
      <c r="A1" t="s">
        <v>0</v>
      </c>
      <c r="B1" s="9" t="s">
        <v>60</v>
      </c>
      <c r="C1" t="s">
        <v>61</v>
      </c>
      <c r="D1" t="s">
        <v>62</v>
      </c>
      <c r="E1" t="s">
        <v>63</v>
      </c>
    </row>
    <row r="2" spans="1:16">
      <c r="A2" s="1" t="s">
        <v>9</v>
      </c>
      <c r="B2" s="7">
        <v>429839.66</v>
      </c>
      <c r="C2" s="2">
        <v>0.93</v>
      </c>
      <c r="D2" s="2">
        <v>7.0000000000000007E-2</v>
      </c>
      <c r="E2" s="3">
        <v>0</v>
      </c>
      <c r="G2" s="4"/>
    </row>
    <row r="3" spans="1:16">
      <c r="A3" s="1" t="s">
        <v>9</v>
      </c>
      <c r="B3" s="7">
        <v>376400</v>
      </c>
      <c r="C3" s="2">
        <v>0.85</v>
      </c>
      <c r="D3" s="2">
        <v>0.15</v>
      </c>
      <c r="E3" s="3">
        <v>0</v>
      </c>
    </row>
    <row r="4" spans="1:16" ht="27.6">
      <c r="A4" s="1" t="s">
        <v>10</v>
      </c>
      <c r="B4" s="6">
        <v>537670.21</v>
      </c>
      <c r="C4" s="2">
        <v>0.74</v>
      </c>
      <c r="D4" s="2">
        <v>0.26</v>
      </c>
      <c r="E4" s="3">
        <v>0</v>
      </c>
      <c r="F4" s="5"/>
      <c r="I4" s="5"/>
      <c r="J4" s="4"/>
      <c r="K4" s="4"/>
      <c r="L4" s="4"/>
    </row>
    <row r="5" spans="1:16" ht="27.6">
      <c r="A5" s="1" t="s">
        <v>64</v>
      </c>
      <c r="B5" s="7">
        <v>501705.25</v>
      </c>
      <c r="C5" s="2">
        <v>0.8</v>
      </c>
      <c r="D5" s="2">
        <v>0.11</v>
      </c>
      <c r="E5" s="3">
        <v>0.09</v>
      </c>
      <c r="I5" s="5"/>
      <c r="J5" s="4"/>
      <c r="K5" s="4"/>
      <c r="L5" s="4"/>
    </row>
    <row r="6" spans="1:16" ht="41.45">
      <c r="A6" s="1" t="s">
        <v>12</v>
      </c>
      <c r="B6" s="6">
        <v>500019.5</v>
      </c>
      <c r="C6" s="2">
        <v>0.8</v>
      </c>
      <c r="D6" s="2">
        <v>0.2</v>
      </c>
      <c r="E6" s="3">
        <v>0</v>
      </c>
      <c r="I6" s="5"/>
      <c r="J6" s="4"/>
      <c r="K6" s="4"/>
      <c r="L6" s="4"/>
    </row>
    <row r="7" spans="1:16" ht="41.45">
      <c r="A7" s="1" t="s">
        <v>12</v>
      </c>
      <c r="B7" s="7">
        <v>1156515.06</v>
      </c>
      <c r="C7" s="2">
        <v>0.78</v>
      </c>
      <c r="D7" s="2">
        <v>0.22</v>
      </c>
      <c r="E7" s="3">
        <v>0</v>
      </c>
    </row>
    <row r="8" spans="1:16" ht="27.6">
      <c r="A8" s="1" t="s">
        <v>13</v>
      </c>
      <c r="B8" s="7">
        <v>200473.69</v>
      </c>
      <c r="C8" s="2">
        <v>0.85</v>
      </c>
      <c r="D8" s="2">
        <v>0.15</v>
      </c>
      <c r="E8" s="3">
        <v>0</v>
      </c>
    </row>
    <row r="9" spans="1:16" ht="27.6">
      <c r="A9" s="1" t="s">
        <v>13</v>
      </c>
      <c r="B9" s="6">
        <v>466190.63</v>
      </c>
      <c r="C9" s="2">
        <v>0.82</v>
      </c>
      <c r="D9" s="2">
        <v>0.18</v>
      </c>
      <c r="E9" s="3">
        <v>0</v>
      </c>
      <c r="K9" s="5"/>
      <c r="L9" s="4"/>
      <c r="M9" s="4"/>
      <c r="N9" s="4"/>
      <c r="O9" s="4"/>
      <c r="P9" s="4"/>
    </row>
    <row r="10" spans="1:16" ht="27.6">
      <c r="A10" s="1" t="s">
        <v>13</v>
      </c>
      <c r="B10" s="8">
        <v>497473.46</v>
      </c>
      <c r="C10" s="2">
        <v>0.8</v>
      </c>
      <c r="D10" s="2">
        <v>0.2</v>
      </c>
      <c r="E10" s="3">
        <v>0</v>
      </c>
      <c r="K10" s="5"/>
      <c r="L10" s="4"/>
      <c r="M10" s="4"/>
      <c r="N10" s="4"/>
      <c r="O10" s="4"/>
      <c r="P10" s="4"/>
    </row>
    <row r="11" spans="1:16" ht="27.6">
      <c r="A11" s="1" t="s">
        <v>14</v>
      </c>
      <c r="B11" s="8">
        <v>500000.03</v>
      </c>
      <c r="C11" s="2">
        <v>0.8</v>
      </c>
      <c r="D11" s="2">
        <v>0.2</v>
      </c>
      <c r="E11" s="3">
        <v>0</v>
      </c>
      <c r="K11" s="5"/>
      <c r="L11" s="4"/>
      <c r="M11" s="4"/>
      <c r="N11" s="4"/>
    </row>
    <row r="12" spans="1:16" ht="27.6">
      <c r="A12" s="1" t="s">
        <v>14</v>
      </c>
      <c r="B12" s="8">
        <v>1538540.59</v>
      </c>
      <c r="C12" s="2">
        <v>0.55000000000000004</v>
      </c>
      <c r="D12" s="2">
        <v>0.45</v>
      </c>
      <c r="E12" s="3">
        <v>0</v>
      </c>
    </row>
    <row r="13" spans="1:16" ht="27.6">
      <c r="A13" s="1" t="s">
        <v>14</v>
      </c>
      <c r="B13" s="7">
        <v>454783.86</v>
      </c>
      <c r="C13" s="2">
        <v>0.88</v>
      </c>
      <c r="D13" s="2">
        <v>0.12</v>
      </c>
      <c r="E13" s="3">
        <v>0</v>
      </c>
    </row>
    <row r="14" spans="1:16" ht="55.15">
      <c r="A14" s="1" t="s">
        <v>17</v>
      </c>
      <c r="B14" s="8">
        <v>447536.1</v>
      </c>
      <c r="C14" s="2">
        <v>0.89</v>
      </c>
      <c r="D14" s="2">
        <v>0.11</v>
      </c>
      <c r="E14" s="3">
        <v>0</v>
      </c>
    </row>
    <row r="15" spans="1:16" ht="55.15">
      <c r="A15" s="1" t="s">
        <v>65</v>
      </c>
      <c r="B15" s="7">
        <v>482733.53</v>
      </c>
      <c r="C15" s="2">
        <v>0.83</v>
      </c>
      <c r="D15" s="2">
        <v>0.17</v>
      </c>
      <c r="E15" s="3">
        <v>0</v>
      </c>
    </row>
    <row r="16" spans="1:16">
      <c r="A16" s="1" t="s">
        <v>20</v>
      </c>
      <c r="B16" s="8">
        <v>470689.05</v>
      </c>
      <c r="C16" s="2">
        <v>0.85</v>
      </c>
      <c r="D16" s="2">
        <v>0.15</v>
      </c>
      <c r="E16" s="3">
        <v>0</v>
      </c>
    </row>
    <row r="17" spans="1:10">
      <c r="A17" s="1" t="s">
        <v>20</v>
      </c>
      <c r="B17" s="7">
        <v>452233.91</v>
      </c>
      <c r="C17" s="2">
        <v>0.88</v>
      </c>
      <c r="D17" s="2">
        <v>0.12</v>
      </c>
      <c r="E17" s="3">
        <v>0</v>
      </c>
    </row>
    <row r="18" spans="1:10">
      <c r="A18" s="1" t="s">
        <v>20</v>
      </c>
      <c r="B18" s="6">
        <v>470632.36</v>
      </c>
      <c r="C18" s="2">
        <v>0.85</v>
      </c>
      <c r="D18" s="2">
        <v>0.15</v>
      </c>
      <c r="E18" s="3">
        <v>0</v>
      </c>
    </row>
    <row r="19" spans="1:10">
      <c r="A19" s="1" t="s">
        <v>21</v>
      </c>
      <c r="B19" s="7">
        <v>416514.58</v>
      </c>
      <c r="C19" s="2">
        <v>0.84</v>
      </c>
      <c r="D19" s="2">
        <v>0.16</v>
      </c>
      <c r="E19" s="3">
        <v>0</v>
      </c>
    </row>
    <row r="20" spans="1:10">
      <c r="A20" s="1" t="s">
        <v>21</v>
      </c>
      <c r="B20" s="7">
        <v>415035.2</v>
      </c>
      <c r="C20" s="2">
        <v>0.84</v>
      </c>
      <c r="D20" s="2">
        <v>0.16</v>
      </c>
      <c r="E20" s="3">
        <v>0</v>
      </c>
    </row>
    <row r="21" spans="1:10">
      <c r="A21" s="1" t="s">
        <v>21</v>
      </c>
      <c r="B21" s="7">
        <v>1051798.07</v>
      </c>
      <c r="C21" s="2">
        <v>0.8</v>
      </c>
      <c r="D21" s="2">
        <v>0.2</v>
      </c>
      <c r="E21" s="3">
        <v>0</v>
      </c>
    </row>
    <row r="22" spans="1:10">
      <c r="A22" s="1" t="s">
        <v>25</v>
      </c>
      <c r="B22" s="8">
        <v>469460.39</v>
      </c>
      <c r="C22" s="2">
        <v>0.83</v>
      </c>
      <c r="D22" s="2">
        <v>0.17</v>
      </c>
      <c r="E22" s="3">
        <v>0</v>
      </c>
    </row>
    <row r="23" spans="1:10">
      <c r="A23" s="1" t="s">
        <v>25</v>
      </c>
      <c r="B23" s="7">
        <v>445909.15</v>
      </c>
      <c r="C23" s="2">
        <v>0.81</v>
      </c>
      <c r="D23" s="2">
        <v>0.19</v>
      </c>
      <c r="E23" s="3">
        <v>0</v>
      </c>
    </row>
    <row r="24" spans="1:10" ht="27.6">
      <c r="A24" s="1" t="s">
        <v>27</v>
      </c>
      <c r="B24" s="7">
        <v>481310.35</v>
      </c>
      <c r="C24" s="2">
        <v>0.83</v>
      </c>
      <c r="D24" s="2">
        <v>0.17</v>
      </c>
      <c r="E24" s="3">
        <v>0</v>
      </c>
    </row>
    <row r="25" spans="1:10" ht="27.6">
      <c r="A25" s="1" t="s">
        <v>27</v>
      </c>
      <c r="B25" s="6">
        <v>1084375.67</v>
      </c>
      <c r="C25" s="2">
        <v>0.83</v>
      </c>
      <c r="D25" s="2">
        <v>0.17</v>
      </c>
      <c r="E25" s="3">
        <v>0</v>
      </c>
      <c r="H25" s="4"/>
    </row>
    <row r="26" spans="1:10" ht="69">
      <c r="A26" s="1" t="s">
        <v>29</v>
      </c>
      <c r="B26" s="8">
        <v>844026.35</v>
      </c>
      <c r="C26" s="2">
        <v>0.89</v>
      </c>
      <c r="D26" s="2">
        <v>0.11</v>
      </c>
      <c r="E26" s="3">
        <v>0</v>
      </c>
      <c r="H26" s="4"/>
    </row>
    <row r="27" spans="1:10" ht="69">
      <c r="A27" s="1" t="s">
        <v>29</v>
      </c>
      <c r="B27" s="6">
        <v>415076.22</v>
      </c>
      <c r="C27" s="2">
        <v>0.84</v>
      </c>
      <c r="D27" s="2">
        <v>0.16</v>
      </c>
      <c r="E27" s="3">
        <v>0</v>
      </c>
      <c r="H27" s="4"/>
    </row>
    <row r="28" spans="1:10" ht="27.6">
      <c r="A28" s="1" t="s">
        <v>30</v>
      </c>
      <c r="B28" s="8">
        <v>191085</v>
      </c>
      <c r="C28" s="2">
        <v>0.78</v>
      </c>
      <c r="D28" s="2">
        <v>0.22</v>
      </c>
      <c r="E28" s="3">
        <v>0</v>
      </c>
      <c r="H28" s="4"/>
    </row>
    <row r="29" spans="1:10" ht="27.6">
      <c r="A29" s="1" t="s">
        <v>66</v>
      </c>
      <c r="B29" s="8">
        <v>480656.81</v>
      </c>
      <c r="C29" s="2">
        <v>0.83</v>
      </c>
      <c r="D29" s="2">
        <v>0.17</v>
      </c>
      <c r="E29" s="3">
        <v>0</v>
      </c>
      <c r="H29" s="4"/>
      <c r="I29" s="4"/>
      <c r="J29" s="4"/>
    </row>
    <row r="30" spans="1:10" ht="41.45">
      <c r="A30" s="1" t="s">
        <v>31</v>
      </c>
      <c r="B30" s="6">
        <v>291351.55</v>
      </c>
      <c r="C30" s="2">
        <v>0.81</v>
      </c>
      <c r="D30" s="2">
        <v>0.19</v>
      </c>
      <c r="E30" s="3">
        <v>0</v>
      </c>
    </row>
    <row r="31" spans="1:10" ht="41.45">
      <c r="A31" s="1" t="s">
        <v>67</v>
      </c>
      <c r="B31" s="8">
        <v>1013493.02</v>
      </c>
      <c r="C31" s="2">
        <v>0.87</v>
      </c>
      <c r="D31" s="2">
        <v>0.13</v>
      </c>
      <c r="E31" s="3">
        <v>0</v>
      </c>
    </row>
    <row r="32" spans="1:10" ht="27.6">
      <c r="A32" s="1" t="s">
        <v>33</v>
      </c>
      <c r="B32" s="8">
        <v>503145</v>
      </c>
      <c r="C32" s="2">
        <v>0.79</v>
      </c>
      <c r="D32" s="2">
        <v>0.21</v>
      </c>
      <c r="E32" s="3">
        <v>0</v>
      </c>
    </row>
    <row r="33" spans="1:7" ht="27.6">
      <c r="A33" s="1" t="s">
        <v>33</v>
      </c>
      <c r="B33" s="6">
        <v>513352.12</v>
      </c>
      <c r="C33" s="2">
        <v>0.78</v>
      </c>
      <c r="D33" s="2">
        <v>0.1</v>
      </c>
      <c r="E33" s="3">
        <v>0.12</v>
      </c>
    </row>
    <row r="34" spans="1:7" ht="41.45">
      <c r="A34" s="1" t="s">
        <v>34</v>
      </c>
      <c r="B34" s="7">
        <v>1057480</v>
      </c>
      <c r="C34" s="2">
        <v>0.85</v>
      </c>
      <c r="D34" s="2">
        <v>0.15</v>
      </c>
      <c r="E34" s="3">
        <v>0</v>
      </c>
    </row>
    <row r="35" spans="1:7" ht="41.45">
      <c r="A35" s="1" t="s">
        <v>34</v>
      </c>
      <c r="B35" s="7">
        <v>351794.03</v>
      </c>
      <c r="C35" s="2">
        <v>0.89</v>
      </c>
      <c r="D35" s="2">
        <v>0.11</v>
      </c>
      <c r="E35" s="3">
        <v>0</v>
      </c>
    </row>
    <row r="36" spans="1:7" ht="27.6">
      <c r="A36" s="1" t="s">
        <v>37</v>
      </c>
      <c r="B36" s="6">
        <v>278425.65999999997</v>
      </c>
      <c r="C36" s="2">
        <v>0.89</v>
      </c>
      <c r="D36" s="2">
        <v>0.11</v>
      </c>
      <c r="E36" s="3">
        <v>0</v>
      </c>
    </row>
    <row r="37" spans="1:7" ht="27.6">
      <c r="A37" s="1" t="s">
        <v>37</v>
      </c>
      <c r="B37" s="7">
        <v>237529.14</v>
      </c>
      <c r="C37" s="2">
        <v>0.84</v>
      </c>
      <c r="D37" s="2">
        <v>0.16</v>
      </c>
      <c r="E37" s="3">
        <v>0</v>
      </c>
    </row>
    <row r="38" spans="1:7" ht="27.6">
      <c r="A38" s="1" t="s">
        <v>37</v>
      </c>
      <c r="B38" s="7">
        <v>296224.46999999997</v>
      </c>
      <c r="C38" s="2">
        <v>0.85</v>
      </c>
      <c r="D38" s="2">
        <v>0.15</v>
      </c>
      <c r="E38" s="3">
        <v>0</v>
      </c>
    </row>
    <row r="39" spans="1:7" ht="27.6">
      <c r="A39" s="1" t="s">
        <v>38</v>
      </c>
      <c r="B39" s="6">
        <v>491190.66</v>
      </c>
      <c r="C39" s="2">
        <v>0.79</v>
      </c>
      <c r="D39" s="2">
        <v>0.21</v>
      </c>
      <c r="E39" s="3">
        <v>0</v>
      </c>
    </row>
    <row r="40" spans="1:7" ht="27.6">
      <c r="A40" s="1" t="s">
        <v>38</v>
      </c>
      <c r="B40" s="8">
        <v>404321.87</v>
      </c>
      <c r="C40" s="2">
        <v>0.83</v>
      </c>
      <c r="D40" s="2">
        <v>0.17</v>
      </c>
      <c r="E40" s="3">
        <v>0</v>
      </c>
    </row>
    <row r="41" spans="1:7" ht="27.6">
      <c r="A41" s="1" t="s">
        <v>38</v>
      </c>
      <c r="B41" s="7">
        <v>380563.36</v>
      </c>
      <c r="C41" s="2">
        <v>0.85</v>
      </c>
      <c r="D41" s="2">
        <v>0.15</v>
      </c>
      <c r="E41" s="3">
        <v>0</v>
      </c>
    </row>
    <row r="42" spans="1:7">
      <c r="A42" s="1" t="s">
        <v>40</v>
      </c>
      <c r="B42" s="6">
        <v>161098.68</v>
      </c>
      <c r="C42" s="2">
        <v>0.82</v>
      </c>
      <c r="D42" s="2">
        <v>0.11</v>
      </c>
      <c r="E42" s="3">
        <v>7.0000000000000007E-2</v>
      </c>
    </row>
    <row r="43" spans="1:7">
      <c r="A43" s="1" t="s">
        <v>40</v>
      </c>
      <c r="B43" s="7">
        <v>478707.65</v>
      </c>
      <c r="C43" s="2">
        <v>0.83</v>
      </c>
      <c r="D43" s="2">
        <v>0.17</v>
      </c>
      <c r="E43" s="3">
        <v>0</v>
      </c>
    </row>
    <row r="44" spans="1:7">
      <c r="A44" s="1" t="s">
        <v>40</v>
      </c>
      <c r="B44" s="7">
        <v>879873.41</v>
      </c>
      <c r="C44" s="2">
        <v>0.85</v>
      </c>
      <c r="D44" s="2">
        <v>0.15</v>
      </c>
      <c r="E44" s="3">
        <v>0</v>
      </c>
    </row>
    <row r="45" spans="1:7">
      <c r="A45" s="1" t="s">
        <v>40</v>
      </c>
      <c r="B45" s="8">
        <v>503841.08</v>
      </c>
      <c r="C45" s="2">
        <v>0.83</v>
      </c>
      <c r="D45" s="2">
        <v>0.17</v>
      </c>
      <c r="E45" s="3">
        <v>0</v>
      </c>
    </row>
    <row r="46" spans="1:7" ht="41.45">
      <c r="A46" s="1" t="s">
        <v>43</v>
      </c>
      <c r="B46" s="8">
        <v>499109.92</v>
      </c>
      <c r="C46" s="2">
        <v>0.8</v>
      </c>
      <c r="D46" s="2">
        <v>0.2</v>
      </c>
      <c r="E46" s="3">
        <v>0</v>
      </c>
    </row>
    <row r="47" spans="1:7" ht="41.45">
      <c r="A47" s="1" t="s">
        <v>68</v>
      </c>
      <c r="B47" s="8">
        <v>1538540.59</v>
      </c>
      <c r="C47" s="2">
        <v>0.55000000000000004</v>
      </c>
      <c r="D47" s="2">
        <v>0.45</v>
      </c>
      <c r="E47" s="3">
        <v>0</v>
      </c>
    </row>
    <row r="48" spans="1:7" ht="41.45">
      <c r="A48" s="1" t="s">
        <v>47</v>
      </c>
      <c r="B48" s="7">
        <v>1011636</v>
      </c>
      <c r="C48" s="2">
        <v>0.81</v>
      </c>
      <c r="D48" s="2">
        <v>0.19</v>
      </c>
      <c r="E48" s="3">
        <v>0</v>
      </c>
      <c r="G48" s="4"/>
    </row>
    <row r="49" spans="1:5" ht="41.45">
      <c r="A49" s="1" t="s">
        <v>47</v>
      </c>
      <c r="B49" s="8">
        <v>565546.25</v>
      </c>
      <c r="C49" s="2">
        <v>0.71</v>
      </c>
      <c r="D49" s="2">
        <v>0.28999999999999998</v>
      </c>
      <c r="E49" s="3">
        <v>0</v>
      </c>
    </row>
    <row r="50" spans="1:5" ht="41.45">
      <c r="A50" s="1" t="s">
        <v>47</v>
      </c>
      <c r="B50" s="6">
        <v>540497.21</v>
      </c>
      <c r="C50" s="2">
        <v>0.74</v>
      </c>
      <c r="D50" s="2">
        <v>0.26</v>
      </c>
      <c r="E50" s="3">
        <v>0</v>
      </c>
    </row>
    <row r="51" spans="1:5">
      <c r="A51" s="1" t="s">
        <v>49</v>
      </c>
      <c r="B51" s="8">
        <v>74803</v>
      </c>
      <c r="C51" s="2">
        <v>0.94</v>
      </c>
      <c r="D51" s="2">
        <v>0.06</v>
      </c>
      <c r="E51" s="3">
        <v>0</v>
      </c>
    </row>
    <row r="52" spans="1:5">
      <c r="A52" s="1" t="s">
        <v>49</v>
      </c>
      <c r="B52" s="6">
        <v>167186.28</v>
      </c>
      <c r="C52" s="2">
        <v>0.84</v>
      </c>
      <c r="D52" s="2">
        <v>0.16</v>
      </c>
      <c r="E52" s="3">
        <v>0</v>
      </c>
    </row>
    <row r="53" spans="1:5" ht="28.5">
      <c r="A53" s="1" t="s">
        <v>69</v>
      </c>
      <c r="B53" s="8">
        <v>460979.61</v>
      </c>
      <c r="C53" s="2">
        <v>0.87</v>
      </c>
      <c r="D53" s="2">
        <v>0.13</v>
      </c>
      <c r="E53" s="3">
        <v>0</v>
      </c>
    </row>
    <row r="54" spans="1:5" ht="28.5">
      <c r="A54" s="1" t="s">
        <v>51</v>
      </c>
      <c r="B54" s="7">
        <v>1095616.45</v>
      </c>
      <c r="C54" s="2">
        <v>0.82</v>
      </c>
      <c r="D54" s="2">
        <v>0.18</v>
      </c>
      <c r="E54" s="3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2023-02-21T11:16:53Z</dcterms:created>
  <dcterms:modified xsi:type="dcterms:W3CDTF">2024-05-30T12:01:28Z</dcterms:modified>
  <cp:category/>
  <cp:contentStatus/>
</cp:coreProperties>
</file>