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Usuario\OneDrive - Universitat de Valencia\ANDREA\2021\PROYECTOS\"/>
    </mc:Choice>
  </mc:AlternateContent>
  <xr:revisionPtr revIDLastSave="5" documentId="11_F12DB58D8393479689CC43DF9F8E7FD103FDB98B" xr6:coauthVersionLast="47" xr6:coauthVersionMax="47" xr10:uidLastSave="{9F825319-464A-421B-86B7-BE01B72D2484}"/>
  <bookViews>
    <workbookView xWindow="0" yWindow="0" windowWidth="28800" windowHeight="12030" xr2:uid="{00000000-000D-0000-FFFF-FFFF00000000}"/>
  </bookViews>
  <sheets>
    <sheet name="OBJETIVOS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1" l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Y84" i="1"/>
  <c r="X84" i="1" l="1"/>
  <c r="B17" i="1"/>
  <c r="B11" i="1"/>
  <c r="B9" i="1"/>
  <c r="B6" i="1"/>
  <c r="C3" i="1" l="1"/>
  <c r="X2" i="1" l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C8" i="1"/>
  <c r="B18" i="1"/>
  <c r="B16" i="1"/>
  <c r="B15" i="1"/>
  <c r="B14" i="1"/>
  <c r="B13" i="1"/>
  <c r="B12" i="1"/>
  <c r="B10" i="1"/>
  <c r="B8" i="1"/>
  <c r="B4" i="1"/>
  <c r="B3" i="1"/>
  <c r="B2" i="1"/>
  <c r="C18" i="1"/>
  <c r="C17" i="1"/>
  <c r="C16" i="1"/>
  <c r="C15" i="1"/>
  <c r="C14" i="1"/>
  <c r="C13" i="1"/>
  <c r="C12" i="1"/>
  <c r="C11" i="1"/>
  <c r="C10" i="1"/>
  <c r="C9" i="1"/>
  <c r="C7" i="1"/>
  <c r="C2" i="1"/>
  <c r="C4" i="1"/>
  <c r="C5" i="1"/>
  <c r="C6" i="1"/>
  <c r="C19" i="1" l="1"/>
  <c r="B5" i="1"/>
  <c r="B7" i="1"/>
  <c r="D3" i="1" l="1"/>
  <c r="D6" i="1"/>
  <c r="D5" i="1"/>
  <c r="D4" i="1"/>
  <c r="D2" i="1"/>
  <c r="D7" i="1"/>
  <c r="D9" i="1"/>
  <c r="D10" i="1"/>
  <c r="D11" i="1"/>
  <c r="D12" i="1"/>
  <c r="D13" i="1"/>
  <c r="D14" i="1"/>
  <c r="D15" i="1"/>
  <c r="D16" i="1"/>
  <c r="D17" i="1"/>
  <c r="D18" i="1"/>
  <c r="D8" i="1"/>
  <c r="D19" i="1" s="1"/>
  <c r="B19" i="1"/>
  <c r="D84" i="1"/>
</calcChain>
</file>

<file path=xl/sharedStrings.xml><?xml version="1.0" encoding="utf-8"?>
<sst xmlns="http://schemas.openxmlformats.org/spreadsheetml/2006/main" count="109" uniqueCount="82">
  <si>
    <t>OBJETIVOS</t>
  </si>
  <si>
    <t>NÚMERO DE ONGD</t>
  </si>
  <si>
    <t>NÚMERO DE PROYECTOS</t>
  </si>
  <si>
    <t>% DEL TOTAL DE PROYECTOS.¡</t>
  </si>
  <si>
    <t>PROYECTOS</t>
  </si>
  <si>
    <t>ONGD</t>
  </si>
  <si>
    <t>OBJ 1</t>
  </si>
  <si>
    <t>OBJ 2</t>
  </si>
  <si>
    <t>OBJ 3</t>
  </si>
  <si>
    <t>OBJ 4</t>
  </si>
  <si>
    <t>OBJ 5</t>
  </si>
  <si>
    <t>OBJ 6</t>
  </si>
  <si>
    <t>OBJ 7</t>
  </si>
  <si>
    <t>OBJ 8</t>
  </si>
  <si>
    <t>OBJ 9</t>
  </si>
  <si>
    <t>OBJ 10</t>
  </si>
  <si>
    <t>OBJ 11</t>
  </si>
  <si>
    <t>OBJ 12</t>
  </si>
  <si>
    <t>OBJ 13</t>
  </si>
  <si>
    <t>OBJ 14</t>
  </si>
  <si>
    <t>OBJ 15</t>
  </si>
  <si>
    <t>OBJ 16</t>
  </si>
  <si>
    <t>OBJ 17</t>
  </si>
  <si>
    <t>OBJ 18</t>
  </si>
  <si>
    <t xml:space="preserve">INNVERSIÓN </t>
  </si>
  <si>
    <t>ACOEC</t>
  </si>
  <si>
    <t>AIDA</t>
  </si>
  <si>
    <t>Arquitectos sin fronteras</t>
  </si>
  <si>
    <t>Asamblea Cooperación por la Paz</t>
  </si>
  <si>
    <t>Asociación UNRWA</t>
  </si>
  <si>
    <t>Asociación Entrepobles</t>
  </si>
  <si>
    <t>Asociación Paz con Dignidad</t>
  </si>
  <si>
    <t>Asociación Petjades</t>
  </si>
  <si>
    <t>Asociación por la Paz y el Desarrollo.</t>
  </si>
  <si>
    <t>Asociación Solidaritat Perifèries del Mòn de Valencia</t>
  </si>
  <si>
    <t>TOTAL</t>
  </si>
  <si>
    <t>Associació de Solidaritat Perifèries del Món (ASSO)</t>
  </si>
  <si>
    <t>Atelier ONGD</t>
  </si>
  <si>
    <t>Cáritas Diocesana de Valencia</t>
  </si>
  <si>
    <t>CERAI</t>
  </si>
  <si>
    <t>CESAL</t>
  </si>
  <si>
    <t>ECOSOL</t>
  </si>
  <si>
    <t>ECOSOL-Asociación PETJADES</t>
  </si>
  <si>
    <t>Escoles Solidaries</t>
  </si>
  <si>
    <t>Farmacéuticos Mundi</t>
  </si>
  <si>
    <t>Farmamundi</t>
  </si>
  <si>
    <t>Fundación Acción contra el Hambre</t>
  </si>
  <si>
    <t>Fundación ACNUR</t>
  </si>
  <si>
    <t>Fundación ADSIS</t>
  </si>
  <si>
    <t>Fundación Alianza por los derechos, las igualdad y la solidaridad internacional</t>
  </si>
  <si>
    <t>Fundación Ayuda en Acción</t>
  </si>
  <si>
    <t>Fundación ayuda en Acción</t>
  </si>
  <si>
    <t>Fundación de Ayuda contra la Drogadicción</t>
  </si>
  <si>
    <t>Fundación de Ayuda Contra la Drogadicción</t>
  </si>
  <si>
    <t>Fundación de religiosos para la salud</t>
  </si>
  <si>
    <t>Fundación del Valle</t>
  </si>
  <si>
    <t>Fundación Entreculturas Fe y Alegría</t>
  </si>
  <si>
    <t>Fundación Fontilles</t>
  </si>
  <si>
    <t>Fundación Instituto Sindical de Cooperación y Servidores Públicos (ISCOD)</t>
  </si>
  <si>
    <t>Fundación INTERED</t>
  </si>
  <si>
    <t>Fundación Mainel (C.V)</t>
  </si>
  <si>
    <t>Fundación Mundubat</t>
  </si>
  <si>
    <t>Fundación Musol</t>
  </si>
  <si>
    <t>Fundación Oxfam Intermon</t>
  </si>
  <si>
    <t>Fundación para el Desarrollo Comunitario Save the children (FUDECO)</t>
  </si>
  <si>
    <t>Fundación Pau y Solidaridad PV</t>
  </si>
  <si>
    <t>Fundación promoción social de la cultura</t>
  </si>
  <si>
    <t>Fundación Promoción y Cultura</t>
  </si>
  <si>
    <t>Fundación Save the Children</t>
  </si>
  <si>
    <t>Fundación Solidaria Don Bosco</t>
  </si>
  <si>
    <t>Fundación Taller de Solidaridad</t>
  </si>
  <si>
    <t>Fundación UNICEF comité Español</t>
  </si>
  <si>
    <t>Fundación Vicente Ferrer</t>
  </si>
  <si>
    <t>Jovesolides</t>
  </si>
  <si>
    <t>Manos Unidas</t>
  </si>
  <si>
    <t>Medicus Mundi Mediterrania</t>
  </si>
  <si>
    <t>Medicus Mundi Mediterrània</t>
  </si>
  <si>
    <t>Movimiento por la Paz y la Libertad/Asamblea de Cooperación por la Paz (ACPP)</t>
  </si>
  <si>
    <t>ONG Rescate Internacional</t>
  </si>
  <si>
    <t>Solidaridad Internacional del País Valenciano</t>
  </si>
  <si>
    <t>Treball Solidari</t>
  </si>
  <si>
    <t>Veterinarios sin fronteras (VETERMON)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</si>
</sst>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,##0.00\ &quot;€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0"/>
      <name val="Calibri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8B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29">
    <xf numFmtId="0" fontId="0" fillId="0" borderId="0" xfId="0"/>
    <xf numFmtId="2" fontId="0" fillId="0" borderId="0" xfId="0" applyNumberFormat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0" fontId="3" fillId="4" borderId="0" xfId="0" applyNumberFormat="1" applyFont="1" applyFill="1" applyAlignment="1">
      <alignment horizontal="center" vertical="center" wrapText="1"/>
    </xf>
    <xf numFmtId="0" fontId="0" fillId="4" borderId="0" xfId="0" applyFill="1"/>
    <xf numFmtId="2" fontId="0" fillId="4" borderId="0" xfId="0" applyNumberFormat="1" applyFill="1" applyAlignment="1">
      <alignment horizontal="center" vertical="center" wrapText="1"/>
    </xf>
    <xf numFmtId="2" fontId="2" fillId="4" borderId="0" xfId="0" applyNumberFormat="1" applyFont="1" applyFill="1" applyAlignment="1">
      <alignment horizontal="center" vertical="center" wrapText="1"/>
    </xf>
    <xf numFmtId="164" fontId="4" fillId="4" borderId="0" xfId="1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0" fontId="3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2" fontId="5" fillId="5" borderId="0" xfId="0" applyNumberFormat="1" applyFont="1" applyFill="1" applyAlignment="1">
      <alignment horizontal="center" vertical="center" wrapText="1"/>
    </xf>
    <xf numFmtId="165" fontId="6" fillId="5" borderId="2" xfId="1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7" fillId="5" borderId="1" xfId="2" applyFont="1" applyFill="1" applyAlignment="1">
      <alignment horizontal="center" vertical="center" wrapText="1"/>
    </xf>
    <xf numFmtId="0" fontId="6" fillId="5" borderId="1" xfId="2" applyFont="1" applyFill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10" fontId="3" fillId="4" borderId="4" xfId="0" applyNumberFormat="1" applyFont="1" applyFill="1" applyBorder="1" applyAlignment="1">
      <alignment horizontal="center" vertical="center" wrapText="1"/>
    </xf>
    <xf numFmtId="10" fontId="2" fillId="4" borderId="4" xfId="0" applyNumberFormat="1" applyFont="1" applyFill="1" applyBorder="1" applyAlignment="1">
      <alignment horizontal="center" vertical="center" wrapText="1"/>
    </xf>
    <xf numFmtId="10" fontId="3" fillId="4" borderId="5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 wrapText="1"/>
    </xf>
    <xf numFmtId="1" fontId="5" fillId="5" borderId="0" xfId="0" applyNumberFormat="1" applyFont="1" applyFill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tas" xfId="2" builtinId="10"/>
  </cellStyles>
  <dxfs count="56"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font>
        <b/>
      </font>
      <numFmt numFmtId="0" formatCode="General"/>
      <alignment horizontal="center" vertical="center" textRotation="0" wrapText="1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33"/>
      <color rgb="FFFFCE33"/>
      <color rgb="FF0065FA"/>
      <color rgb="FF007E00"/>
      <color rgb="FF009E00"/>
      <color rgb="FFD0A800"/>
      <color rgb="FFFFDB43"/>
      <color rgb="FFFF3399"/>
      <color rgb="FFB4005A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OBJETIVOS </a:t>
            </a:r>
            <a:r>
              <a:rPr lang="es-ES" baseline="0"/>
              <a:t> EN PROYECTOS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1606025193626639"/>
          <c:w val="0.87129396325459318"/>
          <c:h val="0.79968858549794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OBJETIVOS!$G$1</c:f>
              <c:strCache>
                <c:ptCount val="1"/>
                <c:pt idx="0">
                  <c:v>OBJ 1</c:v>
                </c:pt>
              </c:strCache>
            </c:strRef>
          </c:tx>
          <c:spPr>
            <a:solidFill>
              <a:srgbClr val="FF4F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OBJETIVOS!$G$84</c:f>
              <c:numCache>
                <c:formatCode>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7-4DB7-9209-82A81EF77901}"/>
            </c:ext>
          </c:extLst>
        </c:ser>
        <c:ser>
          <c:idx val="1"/>
          <c:order val="1"/>
          <c:tx>
            <c:strRef>
              <c:f>OBJETIVOS!$H$1</c:f>
              <c:strCache>
                <c:ptCount val="1"/>
                <c:pt idx="0">
                  <c:v>OBJ 2</c:v>
                </c:pt>
              </c:strCache>
            </c:strRef>
          </c:tx>
          <c:spPr>
            <a:solidFill>
              <a:srgbClr val="FFCE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OBJETIVOS!$H$84</c:f>
              <c:numCache>
                <c:formatCode>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7-4DB7-9209-82A81EF77901}"/>
            </c:ext>
          </c:extLst>
        </c:ser>
        <c:ser>
          <c:idx val="2"/>
          <c:order val="2"/>
          <c:tx>
            <c:strRef>
              <c:f>OBJETIVOS!$I$1</c:f>
              <c:strCache>
                <c:ptCount val="1"/>
                <c:pt idx="0">
                  <c:v>OBJ 3</c:v>
                </c:pt>
              </c:strCache>
            </c:strRef>
          </c:tx>
          <c:spPr>
            <a:solidFill>
              <a:srgbClr val="00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OBJETIVOS!$I$84</c:f>
              <c:numCache>
                <c:formatCode>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7-4DB7-9209-82A81EF77901}"/>
            </c:ext>
          </c:extLst>
        </c:ser>
        <c:ser>
          <c:idx val="3"/>
          <c:order val="3"/>
          <c:tx>
            <c:strRef>
              <c:f>OBJETIVOS!$J$1</c:f>
              <c:strCache>
                <c:ptCount val="1"/>
                <c:pt idx="0">
                  <c:v>OBJ 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OBJETIVOS!$J$84</c:f>
              <c:numCache>
                <c:formatCode>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27-4DB7-9209-82A81EF77901}"/>
            </c:ext>
          </c:extLst>
        </c:ser>
        <c:ser>
          <c:idx val="4"/>
          <c:order val="4"/>
          <c:tx>
            <c:strRef>
              <c:f>OBJETIVOS!$K$1</c:f>
              <c:strCache>
                <c:ptCount val="1"/>
                <c:pt idx="0">
                  <c:v>OBJ 5</c:v>
                </c:pt>
              </c:strCache>
            </c:strRef>
          </c:tx>
          <c:spPr>
            <a:solidFill>
              <a:srgbClr val="DE45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OBJETIVOS!$K$84</c:f>
              <c:numCache>
                <c:formatCode>0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27-4DB7-9209-82A81EF77901}"/>
            </c:ext>
          </c:extLst>
        </c:ser>
        <c:ser>
          <c:idx val="5"/>
          <c:order val="5"/>
          <c:tx>
            <c:strRef>
              <c:f>OBJETIVOS!$L$1</c:f>
              <c:strCache>
                <c:ptCount val="1"/>
                <c:pt idx="0">
                  <c:v>OBJ 6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OBJETIVOS!$L$84</c:f>
              <c:numCache>
                <c:formatCode>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27-4DB7-9209-82A81EF77901}"/>
            </c:ext>
          </c:extLst>
        </c:ser>
        <c:ser>
          <c:idx val="6"/>
          <c:order val="6"/>
          <c:tx>
            <c:strRef>
              <c:f>OBJETIVOS!$M$1</c:f>
              <c:strCache>
                <c:ptCount val="1"/>
                <c:pt idx="0">
                  <c:v>OBJ 7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OBJETIVOS!$M$84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27-4DB7-9209-82A81EF77901}"/>
            </c:ext>
          </c:extLst>
        </c:ser>
        <c:ser>
          <c:idx val="7"/>
          <c:order val="7"/>
          <c:tx>
            <c:strRef>
              <c:f>OBJETIVOS!$N$1</c:f>
              <c:strCache>
                <c:ptCount val="1"/>
                <c:pt idx="0">
                  <c:v>OBJ 8</c:v>
                </c:pt>
              </c:strCache>
            </c:strRef>
          </c:tx>
          <c:spPr>
            <a:solidFill>
              <a:srgbClr val="B4005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OBJETIVOS!$N$84</c:f>
              <c:numCache>
                <c:formatCode>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27-4DB7-9209-82A81EF77901}"/>
            </c:ext>
          </c:extLst>
        </c:ser>
        <c:ser>
          <c:idx val="8"/>
          <c:order val="8"/>
          <c:tx>
            <c:strRef>
              <c:f>OBJETIVOS!$O$1</c:f>
              <c:strCache>
                <c:ptCount val="1"/>
                <c:pt idx="0">
                  <c:v>OBJ 9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OBJETIVOS!$O$84</c:f>
              <c:numCache>
                <c:formatCode>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27-4DB7-9209-82A81EF77901}"/>
            </c:ext>
          </c:extLst>
        </c:ser>
        <c:ser>
          <c:idx val="9"/>
          <c:order val="9"/>
          <c:tx>
            <c:strRef>
              <c:f>OBJETIVOS!$P$1</c:f>
              <c:strCache>
                <c:ptCount val="1"/>
                <c:pt idx="0">
                  <c:v>OBJ 10</c:v>
                </c:pt>
              </c:strCache>
            </c:strRef>
          </c:tx>
          <c:spPr>
            <a:solidFill>
              <a:srgbClr val="FF33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OBJETIVOS!$P$84</c:f>
              <c:numCache>
                <c:formatCode>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27-4DB7-9209-82A81EF77901}"/>
            </c:ext>
          </c:extLst>
        </c:ser>
        <c:ser>
          <c:idx val="10"/>
          <c:order val="10"/>
          <c:tx>
            <c:strRef>
              <c:f>OBJETIVOS!$Q$1</c:f>
              <c:strCache>
                <c:ptCount val="1"/>
                <c:pt idx="0">
                  <c:v>OBJ 11</c:v>
                </c:pt>
              </c:strCache>
            </c:strRef>
          </c:tx>
          <c:spPr>
            <a:solidFill>
              <a:srgbClr val="FFDB4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OBJETIVOS!$Q$84</c:f>
              <c:numCache>
                <c:formatCode>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27-4DB7-9209-82A81EF77901}"/>
            </c:ext>
          </c:extLst>
        </c:ser>
        <c:ser>
          <c:idx val="11"/>
          <c:order val="11"/>
          <c:tx>
            <c:strRef>
              <c:f>OBJETIVOS!$R$1</c:f>
              <c:strCache>
                <c:ptCount val="1"/>
                <c:pt idx="0">
                  <c:v>OBJ 12</c:v>
                </c:pt>
              </c:strCache>
            </c:strRef>
          </c:tx>
          <c:spPr>
            <a:solidFill>
              <a:srgbClr val="D0A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OBJETIVOS!$R$84</c:f>
              <c:numCache>
                <c:formatCode>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027-4DB7-9209-82A81EF77901}"/>
            </c:ext>
          </c:extLst>
        </c:ser>
        <c:ser>
          <c:idx val="12"/>
          <c:order val="12"/>
          <c:tx>
            <c:strRef>
              <c:f>OBJETIVOS!$S$1</c:f>
              <c:strCache>
                <c:ptCount val="1"/>
                <c:pt idx="0">
                  <c:v>OBJ 13</c:v>
                </c:pt>
              </c:strCache>
            </c:strRef>
          </c:tx>
          <c:spPr>
            <a:solidFill>
              <a:srgbClr val="007E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OBJETIVOS!$S$84</c:f>
              <c:numCache>
                <c:formatCode>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027-4DB7-9209-82A81EF77901}"/>
            </c:ext>
          </c:extLst>
        </c:ser>
        <c:ser>
          <c:idx val="13"/>
          <c:order val="13"/>
          <c:tx>
            <c:strRef>
              <c:f>OBJETIVOS!$T$1</c:f>
              <c:strCache>
                <c:ptCount val="1"/>
                <c:pt idx="0">
                  <c:v>OBJ 14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OBJETIVOS!$T$84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27-4DB7-9209-82A81EF77901}"/>
            </c:ext>
          </c:extLst>
        </c:ser>
        <c:ser>
          <c:idx val="14"/>
          <c:order val="14"/>
          <c:tx>
            <c:strRef>
              <c:f>OBJETIVOS!$U$1</c:f>
              <c:strCache>
                <c:ptCount val="1"/>
                <c:pt idx="0">
                  <c:v>OBJ 15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OBJETIVOS!$U$84</c:f>
              <c:numCache>
                <c:formatCode>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27-4DB7-9209-82A81EF77901}"/>
            </c:ext>
          </c:extLst>
        </c:ser>
        <c:ser>
          <c:idx val="15"/>
          <c:order val="15"/>
          <c:tx>
            <c:strRef>
              <c:f>OBJETIVOS!$V$1</c:f>
              <c:strCache>
                <c:ptCount val="1"/>
                <c:pt idx="0">
                  <c:v>OBJ 16</c:v>
                </c:pt>
              </c:strCache>
            </c:strRef>
          </c:tx>
          <c:spPr>
            <a:solidFill>
              <a:srgbClr val="0065F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OBJETIVOS!$V$84</c:f>
              <c:numCache>
                <c:formatCode>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027-4DB7-9209-82A81EF77901}"/>
            </c:ext>
          </c:extLst>
        </c:ser>
        <c:ser>
          <c:idx val="16"/>
          <c:order val="16"/>
          <c:tx>
            <c:strRef>
              <c:f>OBJETIVOS!$W$1</c:f>
              <c:strCache>
                <c:ptCount val="1"/>
                <c:pt idx="0">
                  <c:v>OBJ 17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OBJETIVOS!$W$84</c:f>
              <c:numCache>
                <c:formatCode>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027-4DB7-9209-82A81EF779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34004095"/>
        <c:axId val="1934000767"/>
      </c:barChart>
      <c:catAx>
        <c:axId val="1934004095"/>
        <c:scaling>
          <c:orientation val="minMax"/>
        </c:scaling>
        <c:delete val="1"/>
        <c:axPos val="b"/>
        <c:majorTickMark val="none"/>
        <c:minorTickMark val="none"/>
        <c:tickLblPos val="nextTo"/>
        <c:crossAx val="1934000767"/>
        <c:crosses val="autoZero"/>
        <c:auto val="1"/>
        <c:lblAlgn val="ctr"/>
        <c:lblOffset val="100"/>
        <c:noMultiLvlLbl val="0"/>
      </c:catAx>
      <c:valAx>
        <c:axId val="193400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004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66615572364331"/>
          <c:y val="0.9250638248532187"/>
          <c:w val="0.82982337313842292"/>
          <c:h val="4.3210219637577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COMPARATIVA Nº PROYECTOS / Nº ONGD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OBJETIVOS!$B$1</c:f>
              <c:strCache>
                <c:ptCount val="1"/>
                <c:pt idx="0">
                  <c:v>NÚMERO DE ONGD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OBJETIVOS!$B$2:$B$18</c:f>
              <c:numCache>
                <c:formatCode>0</c:formatCode>
                <c:ptCount val="17"/>
                <c:pt idx="0">
                  <c:v>26</c:v>
                </c:pt>
                <c:pt idx="1">
                  <c:v>24</c:v>
                </c:pt>
                <c:pt idx="2">
                  <c:v>19</c:v>
                </c:pt>
                <c:pt idx="3">
                  <c:v>22</c:v>
                </c:pt>
                <c:pt idx="4">
                  <c:v>47</c:v>
                </c:pt>
                <c:pt idx="5">
                  <c:v>5</c:v>
                </c:pt>
                <c:pt idx="6">
                  <c:v>1</c:v>
                </c:pt>
                <c:pt idx="7">
                  <c:v>22</c:v>
                </c:pt>
                <c:pt idx="8">
                  <c:v>4</c:v>
                </c:pt>
                <c:pt idx="9">
                  <c:v>17</c:v>
                </c:pt>
                <c:pt idx="10">
                  <c:v>7</c:v>
                </c:pt>
                <c:pt idx="11">
                  <c:v>15</c:v>
                </c:pt>
                <c:pt idx="12">
                  <c:v>18</c:v>
                </c:pt>
                <c:pt idx="13">
                  <c:v>1</c:v>
                </c:pt>
                <c:pt idx="14">
                  <c:v>14</c:v>
                </c:pt>
                <c:pt idx="15">
                  <c:v>20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2-4791-9582-6EE28E6095CD}"/>
            </c:ext>
          </c:extLst>
        </c:ser>
        <c:ser>
          <c:idx val="1"/>
          <c:order val="1"/>
          <c:tx>
            <c:strRef>
              <c:f>OBJETIVOS!$C$1</c:f>
              <c:strCache>
                <c:ptCount val="1"/>
                <c:pt idx="0">
                  <c:v>NÚMERO DE PROYECTOS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OBJETIVOS!$C$2:$C$18</c:f>
              <c:numCache>
                <c:formatCode>0</c:formatCode>
                <c:ptCount val="17"/>
                <c:pt idx="0">
                  <c:v>35</c:v>
                </c:pt>
                <c:pt idx="1">
                  <c:v>34</c:v>
                </c:pt>
                <c:pt idx="2">
                  <c:v>24</c:v>
                </c:pt>
                <c:pt idx="3">
                  <c:v>31</c:v>
                </c:pt>
                <c:pt idx="4">
                  <c:v>74</c:v>
                </c:pt>
                <c:pt idx="5">
                  <c:v>16</c:v>
                </c:pt>
                <c:pt idx="6">
                  <c:v>1</c:v>
                </c:pt>
                <c:pt idx="7">
                  <c:v>28</c:v>
                </c:pt>
                <c:pt idx="8">
                  <c:v>4</c:v>
                </c:pt>
                <c:pt idx="9">
                  <c:v>23</c:v>
                </c:pt>
                <c:pt idx="10">
                  <c:v>9</c:v>
                </c:pt>
                <c:pt idx="11">
                  <c:v>25</c:v>
                </c:pt>
                <c:pt idx="12">
                  <c:v>25</c:v>
                </c:pt>
                <c:pt idx="13">
                  <c:v>1</c:v>
                </c:pt>
                <c:pt idx="14">
                  <c:v>16</c:v>
                </c:pt>
                <c:pt idx="15">
                  <c:v>28</c:v>
                </c:pt>
                <c:pt idx="1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2-4791-9582-6EE28E609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3999935"/>
        <c:axId val="1933996607"/>
        <c:axId val="0"/>
      </c:bar3DChart>
      <c:catAx>
        <c:axId val="1933999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996607"/>
        <c:crosses val="autoZero"/>
        <c:auto val="1"/>
        <c:lblAlgn val="ctr"/>
        <c:lblOffset val="100"/>
        <c:noMultiLvlLbl val="0"/>
      </c:catAx>
      <c:valAx>
        <c:axId val="193399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99993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DE ODS</a:t>
            </a:r>
          </a:p>
          <a:p>
            <a:pPr>
              <a:defRPr/>
            </a:pP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33"/>
              </a:solidFill>
              <a:ln w="952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xVal>
            <c:numRef>
              <c:f>OBJETIVOS!$A$2:$A$18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xVal>
          <c:yVal>
            <c:numRef>
              <c:f>OBJETIVOS!$D$2:$D$18</c:f>
              <c:numCache>
                <c:formatCode>0.00%</c:formatCode>
                <c:ptCount val="17"/>
                <c:pt idx="0">
                  <c:v>8.9974293059125965E-2</c:v>
                </c:pt>
                <c:pt idx="1">
                  <c:v>8.7403598971722368E-2</c:v>
                </c:pt>
                <c:pt idx="2">
                  <c:v>6.1696658097686374E-2</c:v>
                </c:pt>
                <c:pt idx="3">
                  <c:v>7.9691516709511565E-2</c:v>
                </c:pt>
                <c:pt idx="4">
                  <c:v>0.19023136246786632</c:v>
                </c:pt>
                <c:pt idx="5">
                  <c:v>4.1131105398457581E-2</c:v>
                </c:pt>
                <c:pt idx="6">
                  <c:v>2.5706940874035988E-3</c:v>
                </c:pt>
                <c:pt idx="7">
                  <c:v>7.1979434447300775E-2</c:v>
                </c:pt>
                <c:pt idx="8">
                  <c:v>1.0282776349614395E-2</c:v>
                </c:pt>
                <c:pt idx="9">
                  <c:v>5.9125964010282778E-2</c:v>
                </c:pt>
                <c:pt idx="10">
                  <c:v>2.313624678663239E-2</c:v>
                </c:pt>
                <c:pt idx="11">
                  <c:v>6.4267352185089971E-2</c:v>
                </c:pt>
                <c:pt idx="12">
                  <c:v>6.4267352185089971E-2</c:v>
                </c:pt>
                <c:pt idx="13">
                  <c:v>2.5706940874035988E-3</c:v>
                </c:pt>
                <c:pt idx="14">
                  <c:v>4.1131105398457581E-2</c:v>
                </c:pt>
                <c:pt idx="15">
                  <c:v>7.1979434447300775E-2</c:v>
                </c:pt>
                <c:pt idx="16">
                  <c:v>3.8560411311053984E-2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33-4965-AEB3-F39814BC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389759"/>
        <c:axId val="308391007"/>
      </c:scatterChart>
      <c:valAx>
        <c:axId val="308389759"/>
        <c:scaling>
          <c:orientation val="minMax"/>
          <c:max val="1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91007"/>
        <c:crosses val="autoZero"/>
        <c:crossBetween val="midCat"/>
        <c:majorUnit val="1"/>
      </c:valAx>
      <c:valAx>
        <c:axId val="30839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89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127000</xdr:rowOff>
    </xdr:from>
    <xdr:to>
      <xdr:col>4</xdr:col>
      <xdr:colOff>0</xdr:colOff>
      <xdr:row>84</xdr:row>
      <xdr:rowOff>53976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892500"/>
          <a:ext cx="9445625" cy="63944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317500</xdr:rowOff>
    </xdr:from>
    <xdr:to>
      <xdr:col>3</xdr:col>
      <xdr:colOff>2174874</xdr:colOff>
      <xdr:row>68</xdr:row>
      <xdr:rowOff>63500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19</xdr:row>
      <xdr:rowOff>38100</xdr:rowOff>
    </xdr:from>
    <xdr:to>
      <xdr:col>3</xdr:col>
      <xdr:colOff>2133600</xdr:colOff>
      <xdr:row>40</xdr:row>
      <xdr:rowOff>158749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166427</xdr:rowOff>
    </xdr:from>
    <xdr:to>
      <xdr:col>3</xdr:col>
      <xdr:colOff>2174874</xdr:colOff>
      <xdr:row>51</xdr:row>
      <xdr:rowOff>301624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C19" totalsRowShown="0" headerRowDxfId="50" dataDxfId="49">
  <autoFilter ref="A1:C19" xr:uid="{00000000-0009-0000-0100-000001000000}"/>
  <tableColumns count="3">
    <tableColumn id="1" xr3:uid="{00000000-0010-0000-0000-000001000000}" name="OBJETIVOS" dataDxfId="48"/>
    <tableColumn id="2" xr3:uid="{00000000-0010-0000-0000-000002000000}" name="NÚMERO DE ONGD" dataDxfId="47">
      <calculatedColumnFormula>SUM(I2,I3,I7,I26,I29,I30,I33,I35,I36,I40,I47,I48,I50,I54,I61,I63,I68,I75,I80)</calculatedColumnFormula>
    </tableColumn>
    <tableColumn id="3" xr3:uid="{00000000-0010-0000-0000-000003000000}" name="NÚMERO DE PROYECTOS" dataDxfId="46">
      <calculatedColumnFormula>SUBTOTAL(109,G2:G83)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D1:Y84" totalsRowShown="0" headerRowDxfId="45" dataDxfId="44">
  <autoFilter ref="D1:Y84" xr:uid="{00000000-0009-0000-0100-000002000000}"/>
  <tableColumns count="22">
    <tableColumn id="23" xr3:uid="{00000000-0010-0000-0100-000017000000}" name="% DEL TOTAL DE PROYECTOS.¡" dataDxfId="42" totalsRowDxfId="43">
      <calculatedColumnFormula>Tabla1[[#This Row],[NÚMERO DE ONGD]]/$B$19</calculatedColumnFormula>
    </tableColumn>
    <tableColumn id="20" xr3:uid="{00000000-0010-0000-0100-000014000000}" name="PROYECTOS" dataDxfId="40" totalsRowDxfId="41"/>
    <tableColumn id="1" xr3:uid="{00000000-0010-0000-0100-000001000000}" name="ONGD" dataDxfId="38" totalsRowDxfId="39"/>
    <tableColumn id="2" xr3:uid="{00000000-0010-0000-0100-000002000000}" name="OBJ 1" dataDxfId="36" totalsRowDxfId="37"/>
    <tableColumn id="3" xr3:uid="{00000000-0010-0000-0100-000003000000}" name="OBJ 2" dataDxfId="34" totalsRowDxfId="35"/>
    <tableColumn id="4" xr3:uid="{00000000-0010-0000-0100-000004000000}" name="OBJ 3" dataDxfId="32" totalsRowDxfId="33"/>
    <tableColumn id="5" xr3:uid="{00000000-0010-0000-0100-000005000000}" name="OBJ 4" dataDxfId="30" totalsRowDxfId="31"/>
    <tableColumn id="6" xr3:uid="{00000000-0010-0000-0100-000006000000}" name="OBJ 5" dataDxfId="28" totalsRowDxfId="29"/>
    <tableColumn id="7" xr3:uid="{00000000-0010-0000-0100-000007000000}" name="OBJ 6" dataDxfId="26" totalsRowDxfId="27"/>
    <tableColumn id="8" xr3:uid="{00000000-0010-0000-0100-000008000000}" name="OBJ 7" dataDxfId="24" totalsRowDxfId="25"/>
    <tableColumn id="9" xr3:uid="{00000000-0010-0000-0100-000009000000}" name="OBJ 8" dataDxfId="22" totalsRowDxfId="23"/>
    <tableColumn id="10" xr3:uid="{00000000-0010-0000-0100-00000A000000}" name="OBJ 9" dataDxfId="20" totalsRowDxfId="21"/>
    <tableColumn id="11" xr3:uid="{00000000-0010-0000-0100-00000B000000}" name="OBJ 10" dataDxfId="18" totalsRowDxfId="19"/>
    <tableColumn id="12" xr3:uid="{00000000-0010-0000-0100-00000C000000}" name="OBJ 11" dataDxfId="16" totalsRowDxfId="17"/>
    <tableColumn id="13" xr3:uid="{00000000-0010-0000-0100-00000D000000}" name="OBJ 12" dataDxfId="14" totalsRowDxfId="15"/>
    <tableColumn id="14" xr3:uid="{00000000-0010-0000-0100-00000E000000}" name="OBJ 13" dataDxfId="12" totalsRowDxfId="13"/>
    <tableColumn id="15" xr3:uid="{00000000-0010-0000-0100-00000F000000}" name="OBJ 14" dataDxfId="10" totalsRowDxfId="11"/>
    <tableColumn id="16" xr3:uid="{00000000-0010-0000-0100-000010000000}" name="OBJ 15" dataDxfId="8" totalsRowDxfId="9"/>
    <tableColumn id="17" xr3:uid="{00000000-0010-0000-0100-000011000000}" name="OBJ 16" dataDxfId="6" totalsRowDxfId="7"/>
    <tableColumn id="18" xr3:uid="{00000000-0010-0000-0100-000012000000}" name="OBJ 17" dataDxfId="4" totalsRowDxfId="5"/>
    <tableColumn id="19" xr3:uid="{00000000-0010-0000-0100-000013000000}" name="OBJ 18" dataDxfId="2" totalsRowDxfId="3">
      <calculatedColumnFormula>SUM(Tabla2[[#This Row],[OBJ 1]:[OBJ 17]])</calculatedColumnFormula>
    </tableColumn>
    <tableColumn id="21" xr3:uid="{00000000-0010-0000-0100-000015000000}" name="INNVERSIÓN " dataDxfId="0" totalsRowDxfId="1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1307"/>
  <sheetViews>
    <sheetView tabSelected="1" topLeftCell="A68" zoomScale="50" zoomScaleNormal="50" workbookViewId="0">
      <selection activeCell="F87" sqref="F87"/>
    </sheetView>
  </sheetViews>
  <sheetFormatPr defaultColWidth="11.42578125" defaultRowHeight="15"/>
  <cols>
    <col min="1" max="1" width="24" style="6" customWidth="1"/>
    <col min="2" max="2" width="48.140625" style="6" customWidth="1"/>
    <col min="3" max="3" width="36.85546875" style="6" customWidth="1"/>
    <col min="4" max="4" width="32.5703125" style="5" customWidth="1"/>
    <col min="5" max="21" width="16" style="1" customWidth="1"/>
    <col min="22" max="22" width="16" style="2" customWidth="1"/>
    <col min="23" max="23" width="16" style="1" customWidth="1"/>
    <col min="25" max="25" width="16.42578125" customWidth="1"/>
    <col min="26" max="147" width="11.42578125" style="6"/>
  </cols>
  <sheetData>
    <row r="1" spans="1:26">
      <c r="A1" s="13" t="s">
        <v>0</v>
      </c>
      <c r="B1" s="13" t="s">
        <v>1</v>
      </c>
      <c r="C1" s="13" t="s">
        <v>2</v>
      </c>
      <c r="D1" s="11" t="s">
        <v>3</v>
      </c>
      <c r="E1" s="16" t="s">
        <v>4</v>
      </c>
      <c r="F1" s="16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4" t="s">
        <v>18</v>
      </c>
      <c r="T1" s="14" t="s">
        <v>19</v>
      </c>
      <c r="U1" s="14" t="s">
        <v>20</v>
      </c>
      <c r="V1" s="14" t="s">
        <v>21</v>
      </c>
      <c r="W1" s="14" t="s">
        <v>22</v>
      </c>
      <c r="X1" s="14" t="s">
        <v>23</v>
      </c>
      <c r="Y1" s="17" t="s">
        <v>24</v>
      </c>
      <c r="Z1" s="8"/>
    </row>
    <row r="2" spans="1:26">
      <c r="A2" s="12">
        <v>1</v>
      </c>
      <c r="B2" s="24">
        <f>SUM(G2,G3,G5,G8,G13,G17,G22,G25,G28,G30,G31,G33,G34,G35,G37,G39,G41,G42,G55,G59,G62,G66,G69,G70,G80,G83)</f>
        <v>26</v>
      </c>
      <c r="C2" s="24">
        <f>SUM(G2:G6,G8,G13:G15,G17,G22:G25,G27:G28,G30:G31,G33:G37,G39,G41:G42,G55,G59:G60,G62,G66,G69:G70,G80,G83)</f>
        <v>35</v>
      </c>
      <c r="D2" s="20">
        <f>Tabla1[[#This Row],[NÚMERO DE PROYECTOS]]/$C$19</f>
        <v>8.9974293059125965E-2</v>
      </c>
      <c r="E2" s="16">
        <v>1</v>
      </c>
      <c r="F2" s="16" t="s">
        <v>25</v>
      </c>
      <c r="G2" s="25">
        <v>1</v>
      </c>
      <c r="H2" s="25"/>
      <c r="I2" s="25"/>
      <c r="J2" s="25"/>
      <c r="K2" s="25">
        <v>1</v>
      </c>
      <c r="L2" s="25"/>
      <c r="M2" s="25"/>
      <c r="N2" s="25">
        <v>1</v>
      </c>
      <c r="O2" s="25"/>
      <c r="P2" s="25">
        <v>1</v>
      </c>
      <c r="Q2" s="25"/>
      <c r="R2" s="25">
        <v>1</v>
      </c>
      <c r="S2" s="25"/>
      <c r="T2" s="25"/>
      <c r="U2" s="25"/>
      <c r="V2" s="25"/>
      <c r="W2" s="25"/>
      <c r="X2" s="24">
        <f>SUM(Tabla2[[#This Row],[OBJ 1]:[OBJ 17]])</f>
        <v>5</v>
      </c>
      <c r="Y2" s="3">
        <v>345249.46</v>
      </c>
      <c r="Z2" s="9"/>
    </row>
    <row r="3" spans="1:26">
      <c r="A3" s="12">
        <v>2</v>
      </c>
      <c r="B3" s="24">
        <f>SUM(H5,H11,H14,H18,H21,H22,H25,H31,H33,H34,H35,H37,H39,H41,H55,H59,H62,H64,H66,H69,H76,H80,H82,H83)</f>
        <v>24</v>
      </c>
      <c r="C3" s="24">
        <f>SUM(H5,H6,H11,H12,H14,H15,H18,H21,H22,H23,H24,H25,H27,H31,H33,H34,H35,H36,H37,H39,H41,H55,H56,H59,H60,H62,H64,H66,H69,H76,H80,H82,H83,H3)</f>
        <v>34</v>
      </c>
      <c r="D3" s="20">
        <f>Tabla1[[#This Row],[NÚMERO DE PROYECTOS]]/$C$19</f>
        <v>8.7403598971722368E-2</v>
      </c>
      <c r="E3" s="16">
        <v>2</v>
      </c>
      <c r="F3" s="16" t="s">
        <v>26</v>
      </c>
      <c r="G3" s="25">
        <v>1</v>
      </c>
      <c r="H3" s="25">
        <v>1</v>
      </c>
      <c r="I3" s="25"/>
      <c r="J3" s="25">
        <v>1</v>
      </c>
      <c r="K3" s="25">
        <v>1</v>
      </c>
      <c r="L3" s="25">
        <v>1</v>
      </c>
      <c r="M3" s="25"/>
      <c r="N3" s="25"/>
      <c r="O3" s="25">
        <v>1</v>
      </c>
      <c r="P3" s="25">
        <v>1</v>
      </c>
      <c r="Q3" s="25"/>
      <c r="R3" s="25">
        <v>1</v>
      </c>
      <c r="S3" s="25">
        <v>1</v>
      </c>
      <c r="T3" s="25"/>
      <c r="U3" s="25"/>
      <c r="V3" s="25"/>
      <c r="W3" s="25"/>
      <c r="X3" s="24">
        <f>SUM(Tabla2[[#This Row],[OBJ 1]:[OBJ 17]])</f>
        <v>9</v>
      </c>
      <c r="Y3" s="3">
        <v>429839.66</v>
      </c>
      <c r="Z3" s="9"/>
    </row>
    <row r="4" spans="1:26">
      <c r="A4" s="12">
        <v>3</v>
      </c>
      <c r="B4" s="24">
        <f>SUM(I4,I5,I9,I28,I31,I32,I35,I37,I38,I42,I49,I50,I52,I56,I63,I65,I70,I77,I82)</f>
        <v>19</v>
      </c>
      <c r="C4" s="24">
        <f>SUM(I4,I5,I6,I9,I28,I31,I33,I32,I35,I36,I37,I38,I42,I49,I50,I52,I56,I63,I65,I66,I70,I77,I78,I82)</f>
        <v>24</v>
      </c>
      <c r="D4" s="20">
        <f>Tabla1[[#This Row],[NÚMERO DE PROYECTOS]]/$C$19</f>
        <v>6.1696658097686374E-2</v>
      </c>
      <c r="E4" s="16">
        <v>3</v>
      </c>
      <c r="F4" s="16" t="s">
        <v>26</v>
      </c>
      <c r="G4" s="25">
        <v>1</v>
      </c>
      <c r="H4" s="25"/>
      <c r="I4" s="25">
        <v>1</v>
      </c>
      <c r="J4" s="25">
        <v>1</v>
      </c>
      <c r="K4" s="25">
        <v>1</v>
      </c>
      <c r="L4" s="25"/>
      <c r="M4" s="25"/>
      <c r="N4" s="25"/>
      <c r="O4" s="25"/>
      <c r="P4" s="25">
        <v>1</v>
      </c>
      <c r="Q4" s="25"/>
      <c r="R4" s="25"/>
      <c r="S4" s="25"/>
      <c r="T4" s="25"/>
      <c r="U4" s="25"/>
      <c r="V4" s="25"/>
      <c r="W4" s="25">
        <v>1</v>
      </c>
      <c r="X4" s="24">
        <f>SUM(Tabla2[[#This Row],[OBJ 1]:[OBJ 17]])</f>
        <v>6</v>
      </c>
      <c r="Y4" s="3">
        <v>376400</v>
      </c>
      <c r="Z4" s="9"/>
    </row>
    <row r="5" spans="1:26" ht="30">
      <c r="A5" s="12">
        <v>4</v>
      </c>
      <c r="B5" s="24">
        <f>SUM(J3,J6,J8,J17,J26,J29,J30,J31,J35,J37,J43,J45,J47,J50,J51,J54,J65,J67,J68,J69,J70,J74)</f>
        <v>22</v>
      </c>
      <c r="C5" s="24">
        <f>SUM(J3,J4,J6,J8,J9,J17,J26,J29,J30,J31,J35,J37,J36,J43,J45,J46,J47,J48,J50,J51,J52,J54,J65,J67,J68,J69,J70,J71,J72,J74,J75)</f>
        <v>31</v>
      </c>
      <c r="D5" s="20">
        <f>Tabla1[[#This Row],[NÚMERO DE PROYECTOS]]/$C$19</f>
        <v>7.9691516709511565E-2</v>
      </c>
      <c r="E5" s="16">
        <v>4</v>
      </c>
      <c r="F5" s="16" t="s">
        <v>27</v>
      </c>
      <c r="G5" s="25">
        <v>1</v>
      </c>
      <c r="H5" s="25">
        <v>1</v>
      </c>
      <c r="I5" s="25">
        <v>1</v>
      </c>
      <c r="J5" s="25"/>
      <c r="K5" s="25">
        <v>1</v>
      </c>
      <c r="L5" s="25">
        <v>1</v>
      </c>
      <c r="M5" s="25"/>
      <c r="N5" s="25"/>
      <c r="O5" s="25">
        <v>1</v>
      </c>
      <c r="P5" s="25"/>
      <c r="Q5" s="25"/>
      <c r="R5" s="25">
        <v>1</v>
      </c>
      <c r="S5" s="25">
        <v>1</v>
      </c>
      <c r="T5" s="25"/>
      <c r="U5" s="25">
        <v>1</v>
      </c>
      <c r="V5" s="25">
        <v>1</v>
      </c>
      <c r="W5" s="25"/>
      <c r="X5" s="24">
        <f>SUM(Tabla2[[#This Row],[OBJ 1]:[OBJ 17]])</f>
        <v>10</v>
      </c>
      <c r="Y5" s="3">
        <v>537670.21</v>
      </c>
      <c r="Z5" s="9"/>
    </row>
    <row r="6" spans="1:26" ht="30">
      <c r="A6" s="12">
        <v>5</v>
      </c>
      <c r="B6" s="24">
        <f>SUM(K2,K3,K5,K8,K10,K13,K17,K18,K19,K21,K20,K22,K25,K28,K31,K32,K34,K35,K37,K38,K41,K42,K44,K45,K47,K49,K50,K51,K54,K57,K58,K62,K64,K65,K67,K68,K69,K70,K73,K75,K76,K77,K79,K80,K81,K82,K83)</f>
        <v>47</v>
      </c>
      <c r="C6" s="24">
        <f>SUBTOTAL(109,K2:K83)</f>
        <v>74</v>
      </c>
      <c r="D6" s="20">
        <f>Tabla1[[#This Row],[NÚMERO DE PROYECTOS]]/$C$19</f>
        <v>0.19023136246786632</v>
      </c>
      <c r="E6" s="16">
        <v>5</v>
      </c>
      <c r="F6" s="16" t="s">
        <v>27</v>
      </c>
      <c r="G6" s="25">
        <v>1</v>
      </c>
      <c r="H6" s="25">
        <v>1</v>
      </c>
      <c r="I6" s="25">
        <v>1</v>
      </c>
      <c r="J6" s="25">
        <v>1</v>
      </c>
      <c r="K6" s="25">
        <v>1</v>
      </c>
      <c r="L6" s="25">
        <v>1</v>
      </c>
      <c r="M6" s="25"/>
      <c r="N6" s="25"/>
      <c r="O6" s="25"/>
      <c r="P6" s="25"/>
      <c r="Q6" s="25"/>
      <c r="R6" s="25">
        <v>1</v>
      </c>
      <c r="S6" s="25"/>
      <c r="T6" s="25"/>
      <c r="U6" s="25">
        <v>1</v>
      </c>
      <c r="V6" s="25"/>
      <c r="W6" s="25"/>
      <c r="X6" s="24">
        <f>SUM(Tabla2[[#This Row],[OBJ 1]:[OBJ 17]])</f>
        <v>8</v>
      </c>
      <c r="Y6" s="3">
        <v>501705.25</v>
      </c>
      <c r="Z6" s="9"/>
    </row>
    <row r="7" spans="1:26" ht="45">
      <c r="A7" s="12">
        <v>6</v>
      </c>
      <c r="B7" s="24">
        <f>SUM(I7,I8,I12,I31,I34,I35,I38,I40,I41,I45,I52,I53,I55,I59,I66,I68,I73,I80,G85)</f>
        <v>5</v>
      </c>
      <c r="C7" s="24">
        <f>SUBTOTAL(109,L2:L83)</f>
        <v>16</v>
      </c>
      <c r="D7" s="20">
        <f>Tabla1[[#This Row],[NÚMERO DE PROYECTOS]]/$C$19</f>
        <v>4.1131105398457581E-2</v>
      </c>
      <c r="E7" s="16">
        <v>6</v>
      </c>
      <c r="F7" s="16" t="s">
        <v>28</v>
      </c>
      <c r="G7" s="25"/>
      <c r="H7" s="25"/>
      <c r="I7" s="25"/>
      <c r="J7" s="25"/>
      <c r="K7" s="25">
        <v>1</v>
      </c>
      <c r="L7" s="25"/>
      <c r="M7" s="25"/>
      <c r="N7" s="25"/>
      <c r="O7" s="25"/>
      <c r="P7" s="25">
        <v>1</v>
      </c>
      <c r="Q7" s="25"/>
      <c r="R7" s="25"/>
      <c r="S7" s="25"/>
      <c r="T7" s="25"/>
      <c r="U7" s="25"/>
      <c r="V7" s="25">
        <v>1</v>
      </c>
      <c r="W7" s="25"/>
      <c r="X7" s="24">
        <f>SUM(Tabla2[[#This Row],[OBJ 1]:[OBJ 17]])</f>
        <v>3</v>
      </c>
      <c r="Y7" s="4">
        <v>171777</v>
      </c>
      <c r="Z7" s="10"/>
    </row>
    <row r="8" spans="1:26" ht="30">
      <c r="A8" s="12">
        <v>7</v>
      </c>
      <c r="B8" s="24">
        <f>SUM(M77)</f>
        <v>1</v>
      </c>
      <c r="C8" s="24">
        <f>SUBTOTAL(109,M2:M83)</f>
        <v>1</v>
      </c>
      <c r="D8" s="20">
        <f>Tabla1[[#This Row],[NÚMERO DE PROYECTOS]]/$C$19</f>
        <v>2.5706940874035988E-3</v>
      </c>
      <c r="E8" s="16">
        <v>7</v>
      </c>
      <c r="F8" s="16" t="s">
        <v>29</v>
      </c>
      <c r="G8" s="25">
        <v>1</v>
      </c>
      <c r="H8" s="25"/>
      <c r="I8" s="25"/>
      <c r="J8" s="25">
        <v>1</v>
      </c>
      <c r="K8" s="25">
        <v>1</v>
      </c>
      <c r="L8" s="25"/>
      <c r="M8" s="25"/>
      <c r="N8" s="25">
        <v>1</v>
      </c>
      <c r="O8" s="25"/>
      <c r="P8" s="25">
        <v>1</v>
      </c>
      <c r="Q8" s="25"/>
      <c r="R8" s="25"/>
      <c r="S8" s="25">
        <v>1</v>
      </c>
      <c r="T8" s="25"/>
      <c r="U8" s="25"/>
      <c r="V8" s="25"/>
      <c r="W8" s="25"/>
      <c r="X8" s="24">
        <f>SUM(Tabla2[[#This Row],[OBJ 1]:[OBJ 17]])</f>
        <v>6</v>
      </c>
      <c r="Y8" s="3">
        <v>500019.5</v>
      </c>
      <c r="Z8" s="9"/>
    </row>
    <row r="9" spans="1:26" ht="30">
      <c r="A9" s="12">
        <v>8</v>
      </c>
      <c r="B9" s="24">
        <f>SUM(N2,N8,N11,N17,N21,N23,N25,N34,N35,N37,N41,N42,N45,N52,N55,N64,N68,N69,N74,N76,N79,N80)</f>
        <v>22</v>
      </c>
      <c r="C9" s="24">
        <f>SUBTOTAL(109,N2:N83)</f>
        <v>28</v>
      </c>
      <c r="D9" s="20">
        <f>Tabla1[[#This Row],[NÚMERO DE PROYECTOS]]/$C$19</f>
        <v>7.1979434447300775E-2</v>
      </c>
      <c r="E9" s="16">
        <v>8</v>
      </c>
      <c r="F9" s="16" t="s">
        <v>29</v>
      </c>
      <c r="G9" s="25"/>
      <c r="H9" s="25"/>
      <c r="I9" s="25">
        <v>1</v>
      </c>
      <c r="J9" s="25">
        <v>1</v>
      </c>
      <c r="K9" s="25">
        <v>1</v>
      </c>
      <c r="L9" s="25"/>
      <c r="M9" s="25"/>
      <c r="N9" s="25">
        <v>1</v>
      </c>
      <c r="O9" s="25"/>
      <c r="P9" s="25">
        <v>1</v>
      </c>
      <c r="Q9" s="25"/>
      <c r="R9" s="25">
        <v>1</v>
      </c>
      <c r="S9" s="25"/>
      <c r="T9" s="25"/>
      <c r="U9" s="25"/>
      <c r="V9" s="25"/>
      <c r="W9" s="25"/>
      <c r="X9" s="24">
        <f>SUM(Tabla2[[#This Row],[OBJ 1]:[OBJ 17]])</f>
        <v>6</v>
      </c>
      <c r="Y9" s="3">
        <v>1156515.06</v>
      </c>
      <c r="Z9" s="9"/>
    </row>
    <row r="10" spans="1:26" ht="30">
      <c r="A10" s="12">
        <v>9</v>
      </c>
      <c r="B10" s="24">
        <f>SUM(O3,O5,O25,O76)</f>
        <v>4</v>
      </c>
      <c r="C10" s="24">
        <f>SUBTOTAL(109,O2:O83)</f>
        <v>4</v>
      </c>
      <c r="D10" s="20">
        <f>Tabla1[[#This Row],[NÚMERO DE PROYECTOS]]/$C$19</f>
        <v>1.0282776349614395E-2</v>
      </c>
      <c r="E10" s="16">
        <v>9</v>
      </c>
      <c r="F10" s="16" t="s">
        <v>30</v>
      </c>
      <c r="G10" s="25"/>
      <c r="H10" s="25"/>
      <c r="I10" s="25"/>
      <c r="J10" s="25"/>
      <c r="K10" s="25">
        <v>1</v>
      </c>
      <c r="L10" s="25"/>
      <c r="M10" s="25"/>
      <c r="N10" s="25"/>
      <c r="O10" s="25"/>
      <c r="P10" s="25">
        <v>1</v>
      </c>
      <c r="Q10" s="25"/>
      <c r="R10" s="25"/>
      <c r="S10" s="25"/>
      <c r="T10" s="25"/>
      <c r="U10" s="25"/>
      <c r="V10" s="25">
        <v>1</v>
      </c>
      <c r="W10" s="25">
        <v>1</v>
      </c>
      <c r="X10" s="24">
        <f>SUM(Tabla2[[#This Row],[OBJ 1]:[OBJ 17]])</f>
        <v>4</v>
      </c>
      <c r="Y10" s="3">
        <v>200473.69</v>
      </c>
      <c r="Z10" s="9"/>
    </row>
    <row r="11" spans="1:26" ht="30">
      <c r="A11" s="12">
        <v>10</v>
      </c>
      <c r="B11" s="24">
        <f>SUM(P2,P3,P8,P10,P13,P30,P34,P35,P50,P55,P64,P66,P69,P74,P76,P78,P79)</f>
        <v>17</v>
      </c>
      <c r="C11" s="24">
        <f>SUBTOTAL(109,P2:P82)</f>
        <v>23</v>
      </c>
      <c r="D11" s="20">
        <f>Tabla1[[#This Row],[NÚMERO DE PROYECTOS]]/$C$19</f>
        <v>5.9125964010282778E-2</v>
      </c>
      <c r="E11" s="16">
        <v>10</v>
      </c>
      <c r="F11" s="16" t="s">
        <v>30</v>
      </c>
      <c r="G11" s="25"/>
      <c r="H11" s="25">
        <v>1</v>
      </c>
      <c r="I11" s="25"/>
      <c r="J11" s="25"/>
      <c r="K11" s="25">
        <v>1</v>
      </c>
      <c r="L11" s="25"/>
      <c r="M11" s="25"/>
      <c r="N11" s="25">
        <v>1</v>
      </c>
      <c r="O11" s="25"/>
      <c r="P11" s="25"/>
      <c r="Q11" s="25"/>
      <c r="R11" s="25">
        <v>1</v>
      </c>
      <c r="S11" s="25">
        <v>1</v>
      </c>
      <c r="T11" s="25"/>
      <c r="U11" s="25"/>
      <c r="V11" s="25"/>
      <c r="W11" s="25"/>
      <c r="X11" s="24">
        <f>SUM(Tabla2[[#This Row],[OBJ 1]:[OBJ 17]])</f>
        <v>5</v>
      </c>
      <c r="Y11" s="3">
        <v>466190.63</v>
      </c>
      <c r="Z11" s="9"/>
    </row>
    <row r="12" spans="1:26" ht="30">
      <c r="A12" s="12">
        <v>11</v>
      </c>
      <c r="B12" s="24">
        <f>SUM(Q27,Q28,Q40,Q42,Q58,Q70,Q79)</f>
        <v>7</v>
      </c>
      <c r="C12" s="24">
        <f>SUBTOTAL(109,Q2:Q83)</f>
        <v>9</v>
      </c>
      <c r="D12" s="20">
        <f>Tabla1[[#This Row],[NÚMERO DE PROYECTOS]]/$C$19</f>
        <v>2.313624678663239E-2</v>
      </c>
      <c r="E12" s="16">
        <v>11</v>
      </c>
      <c r="F12" s="16" t="s">
        <v>30</v>
      </c>
      <c r="G12" s="25"/>
      <c r="H12" s="25">
        <v>1</v>
      </c>
      <c r="I12" s="25"/>
      <c r="J12" s="25"/>
      <c r="K12" s="25">
        <v>1</v>
      </c>
      <c r="L12" s="25">
        <v>1</v>
      </c>
      <c r="M12" s="25"/>
      <c r="N12" s="25">
        <v>1</v>
      </c>
      <c r="O12" s="25"/>
      <c r="P12" s="25"/>
      <c r="Q12" s="25"/>
      <c r="R12" s="25">
        <v>1</v>
      </c>
      <c r="S12" s="25">
        <v>1</v>
      </c>
      <c r="T12" s="25"/>
      <c r="U12" s="25"/>
      <c r="V12" s="25"/>
      <c r="W12" s="25"/>
      <c r="X12" s="24">
        <f>SUM(Tabla2[[#This Row],[OBJ 1]:[OBJ 17]])</f>
        <v>6</v>
      </c>
      <c r="Y12" s="4">
        <v>497473.46</v>
      </c>
      <c r="Z12" s="10"/>
    </row>
    <row r="13" spans="1:26" ht="30">
      <c r="A13" s="12">
        <v>12</v>
      </c>
      <c r="B13" s="24">
        <f>SUM(R3,R5,R9,R11,R18,R21,R22,R27,R28,R37,R41,R42,R45,R62,R78)</f>
        <v>15</v>
      </c>
      <c r="C13" s="24">
        <f>SUBTOTAL(109,R2:R83)</f>
        <v>25</v>
      </c>
      <c r="D13" s="20">
        <f>Tabla1[[#This Row],[NÚMERO DE PROYECTOS]]/$C$19</f>
        <v>6.4267352185089971E-2</v>
      </c>
      <c r="E13" s="16">
        <v>12</v>
      </c>
      <c r="F13" s="16" t="s">
        <v>31</v>
      </c>
      <c r="G13" s="25">
        <v>1</v>
      </c>
      <c r="H13" s="25"/>
      <c r="I13" s="25"/>
      <c r="J13" s="25"/>
      <c r="K13" s="25">
        <v>1</v>
      </c>
      <c r="L13" s="25"/>
      <c r="M13" s="25"/>
      <c r="N13" s="25"/>
      <c r="O13" s="25"/>
      <c r="P13" s="25">
        <v>1</v>
      </c>
      <c r="Q13" s="25"/>
      <c r="R13" s="25"/>
      <c r="S13" s="25"/>
      <c r="T13" s="25"/>
      <c r="U13" s="25"/>
      <c r="V13" s="25">
        <v>1</v>
      </c>
      <c r="W13" s="25"/>
      <c r="X13" s="24">
        <f>SUM(Tabla2[[#This Row],[OBJ 1]:[OBJ 17]])</f>
        <v>4</v>
      </c>
      <c r="Y13" s="4">
        <v>500000.03</v>
      </c>
      <c r="Z13" s="10"/>
    </row>
    <row r="14" spans="1:26" ht="30">
      <c r="A14" s="12">
        <v>13</v>
      </c>
      <c r="B14" s="24">
        <f>SUM(S3,S5,S8,S11,S14,S21,S22,S25,S37,S40,S43,S45,S55,S58,S62,S79,S80,S81)</f>
        <v>18</v>
      </c>
      <c r="C14" s="24">
        <f>SUBTOTAL(109,S2:S83)</f>
        <v>25</v>
      </c>
      <c r="D14" s="20">
        <f>Tabla1[[#This Row],[NÚMERO DE PROYECTOS]]/$C$19</f>
        <v>6.4267352185089971E-2</v>
      </c>
      <c r="E14" s="16">
        <v>13</v>
      </c>
      <c r="F14" s="16" t="s">
        <v>31</v>
      </c>
      <c r="G14" s="25">
        <v>1</v>
      </c>
      <c r="H14" s="25">
        <v>1</v>
      </c>
      <c r="I14" s="25"/>
      <c r="J14" s="25"/>
      <c r="K14" s="25">
        <v>1</v>
      </c>
      <c r="L14" s="25"/>
      <c r="M14" s="25"/>
      <c r="N14" s="25"/>
      <c r="O14" s="25"/>
      <c r="P14" s="25"/>
      <c r="Q14" s="25"/>
      <c r="R14" s="25">
        <v>1</v>
      </c>
      <c r="S14" s="25">
        <v>1</v>
      </c>
      <c r="T14" s="25"/>
      <c r="U14" s="25"/>
      <c r="V14" s="25"/>
      <c r="W14" s="25"/>
      <c r="X14" s="24">
        <f>SUM(Tabla2[[#This Row],[OBJ 1]:[OBJ 17]])</f>
        <v>5</v>
      </c>
      <c r="Y14" s="4">
        <v>1538540.59</v>
      </c>
      <c r="Z14" s="10"/>
    </row>
    <row r="15" spans="1:26" ht="30">
      <c r="A15" s="12">
        <v>14</v>
      </c>
      <c r="B15" s="24">
        <f>SUM(T78)</f>
        <v>1</v>
      </c>
      <c r="C15" s="24">
        <f>SUBTOTAL(109,T2:T83)</f>
        <v>1</v>
      </c>
      <c r="D15" s="20">
        <f>Tabla1[[#This Row],[NÚMERO DE PROYECTOS]]/$C$19</f>
        <v>2.5706940874035988E-3</v>
      </c>
      <c r="E15" s="16">
        <v>14</v>
      </c>
      <c r="F15" s="16" t="s">
        <v>31</v>
      </c>
      <c r="G15" s="25">
        <v>1</v>
      </c>
      <c r="H15" s="25">
        <v>1</v>
      </c>
      <c r="I15" s="25"/>
      <c r="J15" s="25"/>
      <c r="K15" s="25">
        <v>1</v>
      </c>
      <c r="L15" s="25"/>
      <c r="M15" s="25"/>
      <c r="N15" s="25"/>
      <c r="O15" s="25"/>
      <c r="P15" s="25"/>
      <c r="Q15" s="25"/>
      <c r="R15" s="25"/>
      <c r="S15" s="25">
        <v>1</v>
      </c>
      <c r="T15" s="25"/>
      <c r="U15" s="25">
        <v>1</v>
      </c>
      <c r="V15" s="25">
        <v>1</v>
      </c>
      <c r="W15" s="25"/>
      <c r="X15" s="24">
        <f>SUM(Tabla2[[#This Row],[OBJ 1]:[OBJ 17]])</f>
        <v>6</v>
      </c>
      <c r="Y15" s="3">
        <v>454783.86</v>
      </c>
      <c r="Z15" s="9"/>
    </row>
    <row r="16" spans="1:26" ht="30">
      <c r="A16" s="12">
        <v>15</v>
      </c>
      <c r="B16" s="24">
        <f>SUM(U5,U15,U18,U19,U22,U27,U28,U33,U36,U37,U55,U59,U62,U66)</f>
        <v>14</v>
      </c>
      <c r="C16" s="24">
        <f>SUBTOTAL(109,U2:U83)</f>
        <v>16</v>
      </c>
      <c r="D16" s="20">
        <f>Tabla1[[#This Row],[NÚMERO DE PROYECTOS]]/$C$19</f>
        <v>4.1131105398457581E-2</v>
      </c>
      <c r="E16" s="16">
        <v>15</v>
      </c>
      <c r="F16" s="19" t="s">
        <v>32</v>
      </c>
      <c r="G16" s="25"/>
      <c r="H16" s="25"/>
      <c r="I16" s="25"/>
      <c r="J16" s="25"/>
      <c r="K16" s="25">
        <v>1</v>
      </c>
      <c r="L16" s="25"/>
      <c r="M16" s="25"/>
      <c r="N16" s="25"/>
      <c r="O16" s="25"/>
      <c r="P16" s="25">
        <v>1</v>
      </c>
      <c r="Q16" s="25">
        <v>1</v>
      </c>
      <c r="R16" s="25"/>
      <c r="S16" s="25"/>
      <c r="T16" s="25"/>
      <c r="U16" s="25"/>
      <c r="V16" s="25">
        <v>1</v>
      </c>
      <c r="W16" s="25">
        <v>1</v>
      </c>
      <c r="X16" s="24">
        <f>SUM(Tabla2[[#This Row],[OBJ 1]:[OBJ 17]])</f>
        <v>5</v>
      </c>
      <c r="Y16" s="3">
        <v>336872.38</v>
      </c>
      <c r="Z16" s="9"/>
    </row>
    <row r="17" spans="1:26" ht="45">
      <c r="A17" s="12">
        <v>16</v>
      </c>
      <c r="B17" s="24">
        <f>SUM(V5,V10,V13,V18,V20,V21,V23,V32,V38,V43,V44,V46,V51,V57,V58,V66,V74,V78,V79,V81)</f>
        <v>20</v>
      </c>
      <c r="C17" s="24">
        <f>SUBTOTAL(109,V2:V83)</f>
        <v>28</v>
      </c>
      <c r="D17" s="20">
        <f>Tabla1[[#This Row],[NÚMERO DE PROYECTOS]]/$C$19</f>
        <v>7.1979434447300775E-2</v>
      </c>
      <c r="E17" s="16">
        <v>16</v>
      </c>
      <c r="F17" s="19" t="s">
        <v>33</v>
      </c>
      <c r="G17" s="25">
        <v>1</v>
      </c>
      <c r="H17" s="25"/>
      <c r="I17" s="25"/>
      <c r="J17" s="25">
        <v>1</v>
      </c>
      <c r="K17" s="25">
        <v>1</v>
      </c>
      <c r="L17" s="25"/>
      <c r="M17" s="25"/>
      <c r="N17" s="25">
        <v>1</v>
      </c>
      <c r="O17" s="25"/>
      <c r="P17" s="25"/>
      <c r="Q17" s="25"/>
      <c r="R17" s="25"/>
      <c r="S17" s="25"/>
      <c r="T17" s="25"/>
      <c r="U17" s="25"/>
      <c r="V17" s="25"/>
      <c r="W17" s="25"/>
      <c r="X17" s="24">
        <f>SUM(Tabla2[[#This Row],[OBJ 1]:[OBJ 17]])</f>
        <v>4</v>
      </c>
      <c r="Y17" s="4">
        <v>854441</v>
      </c>
      <c r="Z17" s="10"/>
    </row>
    <row r="18" spans="1:26" ht="60">
      <c r="A18" s="12">
        <v>17</v>
      </c>
      <c r="B18" s="24">
        <f>SUM(W4,W10,W19,W20,W30,W35,W45,W54,W75,W77,W79)</f>
        <v>11</v>
      </c>
      <c r="C18" s="24">
        <f>SUBTOTAL(109,W2:W83)</f>
        <v>15</v>
      </c>
      <c r="D18" s="20">
        <f>Tabla1[[#This Row],[NÚMERO DE PROYECTOS]]/$C$19</f>
        <v>3.8560411311053984E-2</v>
      </c>
      <c r="E18" s="16">
        <v>17</v>
      </c>
      <c r="F18" s="19" t="s">
        <v>34</v>
      </c>
      <c r="G18" s="25"/>
      <c r="H18" s="25">
        <v>1</v>
      </c>
      <c r="I18" s="25"/>
      <c r="J18" s="25"/>
      <c r="K18" s="25">
        <v>1</v>
      </c>
      <c r="L18" s="25"/>
      <c r="M18" s="25"/>
      <c r="N18" s="25"/>
      <c r="O18" s="25"/>
      <c r="P18" s="25"/>
      <c r="Q18" s="25"/>
      <c r="R18" s="25">
        <v>1</v>
      </c>
      <c r="S18" s="25"/>
      <c r="T18" s="25"/>
      <c r="U18" s="25">
        <v>1</v>
      </c>
      <c r="V18" s="25">
        <v>1</v>
      </c>
      <c r="W18" s="25">
        <v>1</v>
      </c>
      <c r="X18" s="24">
        <f>SUM(Tabla2[[#This Row],[OBJ 1]:[OBJ 17]])</f>
        <v>6</v>
      </c>
      <c r="Y18" s="4">
        <v>447536.1</v>
      </c>
      <c r="Z18" s="10"/>
    </row>
    <row r="19" spans="1:26" ht="60">
      <c r="A19" s="12" t="s">
        <v>35</v>
      </c>
      <c r="B19" s="24">
        <f>SUM(B18,B17,B16,B15,B14,B13,B12,B11,B10,B9,B8,B7,B6,B5,B4,B3,B2)</f>
        <v>273</v>
      </c>
      <c r="C19" s="24">
        <f>SUM(C18,C17,C16,C15,C14,C13,C12,C11,C10,C9,C8,C7,C6,C5,C4,C3,C2)</f>
        <v>389</v>
      </c>
      <c r="D19" s="20">
        <f>SUM(D2:D18)</f>
        <v>1</v>
      </c>
      <c r="E19" s="16">
        <v>18</v>
      </c>
      <c r="F19" s="19" t="s">
        <v>36</v>
      </c>
      <c r="G19" s="25"/>
      <c r="H19" s="25"/>
      <c r="I19" s="25"/>
      <c r="J19" s="25"/>
      <c r="K19" s="25">
        <v>1</v>
      </c>
      <c r="L19" s="25"/>
      <c r="M19" s="25"/>
      <c r="N19" s="25"/>
      <c r="O19" s="25"/>
      <c r="P19" s="25"/>
      <c r="Q19" s="25"/>
      <c r="R19" s="25">
        <v>1</v>
      </c>
      <c r="S19" s="25"/>
      <c r="T19" s="25"/>
      <c r="U19" s="25">
        <v>1</v>
      </c>
      <c r="V19" s="25">
        <v>1</v>
      </c>
      <c r="W19" s="25">
        <v>1</v>
      </c>
      <c r="X19" s="24">
        <f>SUM(Tabla2[[#This Row],[OBJ 1]:[OBJ 17]])</f>
        <v>5</v>
      </c>
      <c r="Y19" s="3">
        <v>482733.53</v>
      </c>
      <c r="Z19" s="9"/>
    </row>
    <row r="20" spans="1:26">
      <c r="D20" s="23"/>
      <c r="E20" s="16">
        <v>19</v>
      </c>
      <c r="F20" s="19" t="s">
        <v>37</v>
      </c>
      <c r="G20" s="25"/>
      <c r="H20" s="25"/>
      <c r="I20" s="25"/>
      <c r="J20" s="25"/>
      <c r="K20" s="25">
        <v>1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>
        <v>1</v>
      </c>
      <c r="W20" s="25">
        <v>1</v>
      </c>
      <c r="X20" s="24">
        <f>SUM(Tabla2[[#This Row],[OBJ 1]:[OBJ 17]])</f>
        <v>3</v>
      </c>
      <c r="Y20" s="3">
        <v>499986</v>
      </c>
      <c r="Z20" s="9"/>
    </row>
    <row r="21" spans="1:26" ht="45">
      <c r="D21" s="21"/>
      <c r="E21" s="16">
        <v>20</v>
      </c>
      <c r="F21" s="19" t="s">
        <v>38</v>
      </c>
      <c r="G21" s="25"/>
      <c r="H21" s="25">
        <v>1</v>
      </c>
      <c r="I21" s="25"/>
      <c r="J21" s="25"/>
      <c r="K21" s="25">
        <v>1</v>
      </c>
      <c r="L21" s="25">
        <v>1</v>
      </c>
      <c r="M21" s="25"/>
      <c r="N21" s="25">
        <v>1</v>
      </c>
      <c r="O21" s="25"/>
      <c r="P21" s="25"/>
      <c r="Q21" s="25"/>
      <c r="R21" s="25">
        <v>1</v>
      </c>
      <c r="S21" s="25">
        <v>1</v>
      </c>
      <c r="T21" s="25"/>
      <c r="U21" s="25"/>
      <c r="V21" s="25">
        <v>1</v>
      </c>
      <c r="W21" s="25"/>
      <c r="X21" s="24">
        <f>SUM(Tabla2[[#This Row],[OBJ 1]:[OBJ 17]])</f>
        <v>7</v>
      </c>
      <c r="Y21" s="3">
        <v>611091.77</v>
      </c>
      <c r="Z21" s="9"/>
    </row>
    <row r="22" spans="1:26">
      <c r="D22" s="21"/>
      <c r="E22" s="16">
        <v>21</v>
      </c>
      <c r="F22" s="19" t="s">
        <v>39</v>
      </c>
      <c r="G22" s="25">
        <v>1</v>
      </c>
      <c r="H22" s="25">
        <v>1</v>
      </c>
      <c r="I22" s="25"/>
      <c r="J22" s="25"/>
      <c r="K22" s="25">
        <v>1</v>
      </c>
      <c r="L22" s="25"/>
      <c r="M22" s="25"/>
      <c r="N22" s="25"/>
      <c r="O22" s="25"/>
      <c r="P22" s="25"/>
      <c r="Q22" s="25"/>
      <c r="R22" s="25">
        <v>1</v>
      </c>
      <c r="S22" s="25">
        <v>1</v>
      </c>
      <c r="T22" s="25"/>
      <c r="U22" s="25">
        <v>1</v>
      </c>
      <c r="V22" s="25"/>
      <c r="W22" s="25"/>
      <c r="X22" s="24">
        <f>SUM(Tabla2[[#This Row],[OBJ 1]:[OBJ 17]])</f>
        <v>6</v>
      </c>
      <c r="Y22" s="4">
        <v>470689.05</v>
      </c>
      <c r="Z22" s="10"/>
    </row>
    <row r="23" spans="1:26">
      <c r="D23" s="21"/>
      <c r="E23" s="16">
        <v>22</v>
      </c>
      <c r="F23" s="19" t="s">
        <v>39</v>
      </c>
      <c r="G23" s="25">
        <v>1</v>
      </c>
      <c r="H23" s="25">
        <v>1</v>
      </c>
      <c r="I23" s="25"/>
      <c r="J23" s="25"/>
      <c r="K23" s="25"/>
      <c r="L23" s="25"/>
      <c r="M23" s="25"/>
      <c r="N23" s="25">
        <v>1</v>
      </c>
      <c r="O23" s="25"/>
      <c r="P23" s="25"/>
      <c r="Q23" s="25"/>
      <c r="R23" s="25">
        <v>1</v>
      </c>
      <c r="S23" s="25">
        <v>1</v>
      </c>
      <c r="T23" s="25"/>
      <c r="U23" s="25"/>
      <c r="V23" s="25">
        <v>1</v>
      </c>
      <c r="W23" s="25"/>
      <c r="X23" s="24">
        <f>SUM(Tabla2[[#This Row],[OBJ 1]:[OBJ 17]])</f>
        <v>6</v>
      </c>
      <c r="Y23" s="3">
        <v>452233.91</v>
      </c>
      <c r="Z23" s="9"/>
    </row>
    <row r="24" spans="1:26">
      <c r="D24" s="21"/>
      <c r="E24" s="16">
        <v>23</v>
      </c>
      <c r="F24" s="19" t="s">
        <v>39</v>
      </c>
      <c r="G24" s="25">
        <v>1</v>
      </c>
      <c r="H24" s="25">
        <v>1</v>
      </c>
      <c r="I24" s="25"/>
      <c r="J24" s="25"/>
      <c r="K24" s="25">
        <v>1</v>
      </c>
      <c r="L24" s="25"/>
      <c r="M24" s="25"/>
      <c r="N24" s="25"/>
      <c r="O24" s="25"/>
      <c r="P24" s="25"/>
      <c r="Q24" s="25"/>
      <c r="R24" s="25">
        <v>1</v>
      </c>
      <c r="S24" s="25">
        <v>1</v>
      </c>
      <c r="T24" s="25"/>
      <c r="U24" s="25">
        <v>1</v>
      </c>
      <c r="V24" s="25"/>
      <c r="W24" s="25"/>
      <c r="X24" s="24">
        <f>SUM(Tabla2[[#This Row],[OBJ 1]:[OBJ 17]])</f>
        <v>6</v>
      </c>
      <c r="Y24" s="3">
        <v>470632.36</v>
      </c>
      <c r="Z24" s="9"/>
    </row>
    <row r="25" spans="1:26">
      <c r="D25" s="21"/>
      <c r="E25" s="16">
        <v>24</v>
      </c>
      <c r="F25" s="19" t="s">
        <v>40</v>
      </c>
      <c r="G25" s="25">
        <v>1</v>
      </c>
      <c r="H25" s="25">
        <v>1</v>
      </c>
      <c r="I25" s="25"/>
      <c r="J25" s="25"/>
      <c r="K25" s="25">
        <v>1</v>
      </c>
      <c r="L25" s="25"/>
      <c r="M25" s="25"/>
      <c r="N25" s="25">
        <v>1</v>
      </c>
      <c r="O25" s="25">
        <v>1</v>
      </c>
      <c r="P25" s="25"/>
      <c r="Q25" s="25"/>
      <c r="R25" s="25">
        <v>1</v>
      </c>
      <c r="S25" s="25">
        <v>1</v>
      </c>
      <c r="T25" s="25"/>
      <c r="U25" s="25"/>
      <c r="V25" s="25"/>
      <c r="W25" s="25"/>
      <c r="X25" s="24">
        <f>SUM(Tabla2[[#This Row],[OBJ 1]:[OBJ 17]])</f>
        <v>7</v>
      </c>
      <c r="Y25" s="3">
        <v>416514.58</v>
      </c>
      <c r="Z25" s="9"/>
    </row>
    <row r="26" spans="1:26">
      <c r="D26" s="21"/>
      <c r="E26" s="16">
        <v>25</v>
      </c>
      <c r="F26" s="19" t="s">
        <v>40</v>
      </c>
      <c r="G26" s="25"/>
      <c r="H26" s="25"/>
      <c r="I26" s="25"/>
      <c r="J26" s="25">
        <v>1</v>
      </c>
      <c r="K26" s="25">
        <v>1</v>
      </c>
      <c r="L26" s="25"/>
      <c r="M26" s="25"/>
      <c r="N26" s="25">
        <v>1</v>
      </c>
      <c r="O26" s="25"/>
      <c r="P26" s="25"/>
      <c r="Q26" s="25"/>
      <c r="R26" s="25">
        <v>1</v>
      </c>
      <c r="S26" s="25"/>
      <c r="T26" s="25"/>
      <c r="U26" s="25"/>
      <c r="V26" s="25"/>
      <c r="W26" s="25"/>
      <c r="X26" s="24">
        <f>SUM(Tabla2[[#This Row],[OBJ 1]:[OBJ 17]])</f>
        <v>4</v>
      </c>
      <c r="Y26" s="3">
        <v>415035.2</v>
      </c>
      <c r="Z26" s="9"/>
    </row>
    <row r="27" spans="1:26">
      <c r="D27" s="21"/>
      <c r="E27" s="16">
        <v>26</v>
      </c>
      <c r="F27" s="19" t="s">
        <v>40</v>
      </c>
      <c r="G27" s="25">
        <v>1</v>
      </c>
      <c r="H27" s="25">
        <v>1</v>
      </c>
      <c r="I27" s="25"/>
      <c r="J27" s="25"/>
      <c r="K27" s="25">
        <v>1</v>
      </c>
      <c r="L27" s="25">
        <v>1</v>
      </c>
      <c r="M27" s="25"/>
      <c r="N27" s="25"/>
      <c r="O27" s="25"/>
      <c r="P27" s="25"/>
      <c r="Q27" s="25">
        <v>1</v>
      </c>
      <c r="R27" s="25">
        <v>1</v>
      </c>
      <c r="S27" s="25"/>
      <c r="T27" s="25"/>
      <c r="U27" s="25">
        <v>1</v>
      </c>
      <c r="V27" s="25"/>
      <c r="W27" s="25"/>
      <c r="X27" s="24">
        <f>SUM(Tabla2[[#This Row],[OBJ 1]:[OBJ 17]])</f>
        <v>7</v>
      </c>
      <c r="Y27" s="3">
        <v>1051798.07</v>
      </c>
      <c r="Z27" s="9"/>
    </row>
    <row r="28" spans="1:26">
      <c r="D28" s="21"/>
      <c r="E28" s="16">
        <v>27</v>
      </c>
      <c r="F28" s="19" t="s">
        <v>41</v>
      </c>
      <c r="G28" s="25">
        <v>1</v>
      </c>
      <c r="H28" s="25"/>
      <c r="I28" s="25">
        <v>1</v>
      </c>
      <c r="J28" s="25"/>
      <c r="K28" s="25">
        <v>1</v>
      </c>
      <c r="L28" s="25">
        <v>1</v>
      </c>
      <c r="M28" s="25"/>
      <c r="N28" s="25"/>
      <c r="O28" s="25"/>
      <c r="P28" s="25"/>
      <c r="Q28" s="25">
        <v>1</v>
      </c>
      <c r="R28" s="25">
        <v>1</v>
      </c>
      <c r="S28" s="25"/>
      <c r="T28" s="25"/>
      <c r="U28" s="25">
        <v>1</v>
      </c>
      <c r="V28" s="25"/>
      <c r="W28" s="25"/>
      <c r="X28" s="24">
        <f>SUM(Tabla2[[#This Row],[OBJ 1]:[OBJ 17]])</f>
        <v>7</v>
      </c>
      <c r="Y28" s="4">
        <v>438658.67</v>
      </c>
      <c r="Z28" s="10"/>
    </row>
    <row r="29" spans="1:26" ht="45">
      <c r="D29" s="21"/>
      <c r="E29" s="16">
        <v>28</v>
      </c>
      <c r="F29" s="19" t="s">
        <v>42</v>
      </c>
      <c r="G29" s="25"/>
      <c r="H29" s="25"/>
      <c r="I29" s="25"/>
      <c r="J29" s="25">
        <v>1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4">
        <f>SUM(Tabla2[[#This Row],[OBJ 1]:[OBJ 17]])</f>
        <v>1</v>
      </c>
      <c r="Y29" s="4">
        <v>1205949.8600000001</v>
      </c>
      <c r="Z29" s="10"/>
    </row>
    <row r="30" spans="1:26">
      <c r="D30" s="21"/>
      <c r="E30" s="16">
        <v>29</v>
      </c>
      <c r="F30" s="19" t="s">
        <v>43</v>
      </c>
      <c r="G30" s="25">
        <v>1</v>
      </c>
      <c r="H30" s="25"/>
      <c r="I30" s="25"/>
      <c r="J30" s="25">
        <v>1</v>
      </c>
      <c r="K30" s="25"/>
      <c r="L30" s="25"/>
      <c r="M30" s="25"/>
      <c r="N30" s="25"/>
      <c r="O30" s="25"/>
      <c r="P30" s="25">
        <v>1</v>
      </c>
      <c r="Q30" s="25"/>
      <c r="R30" s="25"/>
      <c r="S30" s="25"/>
      <c r="T30" s="25"/>
      <c r="U30" s="25"/>
      <c r="V30" s="25"/>
      <c r="W30" s="25">
        <v>1</v>
      </c>
      <c r="X30" s="24">
        <f>SUM(Tabla2[[#This Row],[OBJ 1]:[OBJ 17]])</f>
        <v>4</v>
      </c>
      <c r="Y30" s="3">
        <v>84201</v>
      </c>
      <c r="Z30" s="9"/>
    </row>
    <row r="31" spans="1:26" ht="29.25">
      <c r="D31" s="21"/>
      <c r="E31" s="16">
        <v>30</v>
      </c>
      <c r="F31" s="19" t="s">
        <v>44</v>
      </c>
      <c r="G31" s="25">
        <v>1</v>
      </c>
      <c r="H31" s="25">
        <v>1</v>
      </c>
      <c r="I31" s="25">
        <v>1</v>
      </c>
      <c r="J31" s="25">
        <v>1</v>
      </c>
      <c r="K31" s="25">
        <v>1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4">
        <f>SUM(Tabla2[[#This Row],[OBJ 1]:[OBJ 17]])</f>
        <v>5</v>
      </c>
      <c r="Y31" s="3">
        <v>963992.23</v>
      </c>
      <c r="Z31" s="9"/>
    </row>
    <row r="32" spans="1:26">
      <c r="D32" s="21"/>
      <c r="E32" s="16">
        <v>31</v>
      </c>
      <c r="F32" s="19" t="s">
        <v>45</v>
      </c>
      <c r="G32" s="25"/>
      <c r="H32" s="25"/>
      <c r="I32" s="25">
        <v>1</v>
      </c>
      <c r="J32" s="25"/>
      <c r="K32" s="25">
        <v>1</v>
      </c>
      <c r="L32" s="25">
        <v>1</v>
      </c>
      <c r="M32" s="25"/>
      <c r="N32" s="25"/>
      <c r="O32" s="25"/>
      <c r="P32" s="25"/>
      <c r="Q32" s="25"/>
      <c r="R32" s="25"/>
      <c r="S32" s="25"/>
      <c r="T32" s="25"/>
      <c r="U32" s="25"/>
      <c r="V32" s="25">
        <v>1</v>
      </c>
      <c r="W32" s="25"/>
      <c r="X32" s="24">
        <f>SUM(Tabla2[[#This Row],[OBJ 1]:[OBJ 17]])</f>
        <v>4</v>
      </c>
      <c r="Y32" s="4">
        <v>469460.39</v>
      </c>
      <c r="Z32" s="10"/>
    </row>
    <row r="33" spans="4:26">
      <c r="D33" s="21"/>
      <c r="E33" s="16">
        <v>32</v>
      </c>
      <c r="F33" s="19" t="s">
        <v>45</v>
      </c>
      <c r="G33" s="25">
        <v>1</v>
      </c>
      <c r="H33" s="25">
        <v>1</v>
      </c>
      <c r="I33" s="25">
        <v>1</v>
      </c>
      <c r="J33" s="25"/>
      <c r="K33" s="25">
        <v>1</v>
      </c>
      <c r="L33" s="25"/>
      <c r="M33" s="25"/>
      <c r="N33" s="25"/>
      <c r="O33" s="25"/>
      <c r="P33" s="25"/>
      <c r="Q33" s="25"/>
      <c r="R33" s="25"/>
      <c r="S33" s="25"/>
      <c r="T33" s="25"/>
      <c r="U33" s="25">
        <v>1</v>
      </c>
      <c r="V33" s="25"/>
      <c r="W33" s="25"/>
      <c r="X33" s="24">
        <f>SUM(Tabla2[[#This Row],[OBJ 1]:[OBJ 17]])</f>
        <v>5</v>
      </c>
      <c r="Y33" s="3">
        <v>445909.15</v>
      </c>
      <c r="Z33" s="9"/>
    </row>
    <row r="34" spans="4:26" ht="45">
      <c r="D34" s="21"/>
      <c r="E34" s="16">
        <v>33</v>
      </c>
      <c r="F34" s="19" t="s">
        <v>46</v>
      </c>
      <c r="G34" s="25">
        <v>1</v>
      </c>
      <c r="H34" s="25">
        <v>1</v>
      </c>
      <c r="I34" s="25"/>
      <c r="J34" s="25"/>
      <c r="K34" s="25">
        <v>1</v>
      </c>
      <c r="L34" s="25"/>
      <c r="M34" s="25"/>
      <c r="N34" s="25">
        <v>1</v>
      </c>
      <c r="O34" s="25"/>
      <c r="P34" s="25">
        <v>1</v>
      </c>
      <c r="Q34" s="25"/>
      <c r="R34" s="25"/>
      <c r="S34" s="25"/>
      <c r="T34" s="25"/>
      <c r="U34" s="25"/>
      <c r="V34" s="25"/>
      <c r="W34" s="25"/>
      <c r="X34" s="24">
        <f>SUM(Tabla2[[#This Row],[OBJ 1]:[OBJ 17]])</f>
        <v>5</v>
      </c>
      <c r="Y34" s="4">
        <v>422500</v>
      </c>
      <c r="Z34" s="10"/>
    </row>
    <row r="35" spans="4:26" ht="30">
      <c r="D35" s="21"/>
      <c r="E35" s="16">
        <v>34</v>
      </c>
      <c r="F35" s="19" t="s">
        <v>47</v>
      </c>
      <c r="G35" s="25">
        <v>1</v>
      </c>
      <c r="H35" s="25">
        <v>1</v>
      </c>
      <c r="I35" s="25">
        <v>1</v>
      </c>
      <c r="J35" s="25">
        <v>1</v>
      </c>
      <c r="K35" s="25">
        <v>1</v>
      </c>
      <c r="L35" s="25"/>
      <c r="M35" s="25"/>
      <c r="N35" s="25">
        <v>1</v>
      </c>
      <c r="O35" s="25"/>
      <c r="P35" s="25">
        <v>1</v>
      </c>
      <c r="Q35" s="25"/>
      <c r="R35" s="25"/>
      <c r="S35" s="25"/>
      <c r="T35" s="25"/>
      <c r="U35" s="25"/>
      <c r="V35" s="25"/>
      <c r="W35" s="25">
        <v>1</v>
      </c>
      <c r="X35" s="24">
        <f>SUM(Tabla2[[#This Row],[OBJ 1]:[OBJ 17]])</f>
        <v>8</v>
      </c>
      <c r="Y35" s="3">
        <v>481310.35</v>
      </c>
      <c r="Z35" s="9"/>
    </row>
    <row r="36" spans="4:26" ht="30">
      <c r="D36" s="21"/>
      <c r="E36" s="16">
        <v>35</v>
      </c>
      <c r="F36" s="19" t="s">
        <v>47</v>
      </c>
      <c r="G36" s="25">
        <v>1</v>
      </c>
      <c r="H36" s="25">
        <v>1</v>
      </c>
      <c r="I36" s="25">
        <v>1</v>
      </c>
      <c r="J36" s="25">
        <v>1</v>
      </c>
      <c r="K36" s="25">
        <v>1</v>
      </c>
      <c r="L36" s="25"/>
      <c r="M36" s="25"/>
      <c r="N36" s="25">
        <v>1</v>
      </c>
      <c r="O36" s="25"/>
      <c r="P36" s="25">
        <v>1</v>
      </c>
      <c r="Q36" s="25"/>
      <c r="R36" s="25"/>
      <c r="S36" s="25"/>
      <c r="T36" s="25"/>
      <c r="U36" s="25">
        <v>1</v>
      </c>
      <c r="V36" s="25"/>
      <c r="W36" s="25">
        <v>1</v>
      </c>
      <c r="X36" s="24">
        <f>SUM(Tabla2[[#This Row],[OBJ 1]:[OBJ 17]])</f>
        <v>9</v>
      </c>
      <c r="Y36" s="4">
        <v>1084375.67</v>
      </c>
      <c r="Z36" s="10"/>
    </row>
    <row r="37" spans="4:26" ht="30">
      <c r="D37" s="21"/>
      <c r="E37" s="16">
        <v>36</v>
      </c>
      <c r="F37" s="19" t="s">
        <v>48</v>
      </c>
      <c r="G37" s="25">
        <v>1</v>
      </c>
      <c r="H37" s="25">
        <v>1</v>
      </c>
      <c r="I37" s="25">
        <v>1</v>
      </c>
      <c r="J37" s="25">
        <v>1</v>
      </c>
      <c r="K37" s="25">
        <v>1</v>
      </c>
      <c r="L37" s="25"/>
      <c r="M37" s="25"/>
      <c r="N37" s="25">
        <v>1</v>
      </c>
      <c r="O37" s="25"/>
      <c r="P37" s="25"/>
      <c r="Q37" s="25"/>
      <c r="R37" s="25">
        <v>1</v>
      </c>
      <c r="S37" s="25">
        <v>1</v>
      </c>
      <c r="T37" s="25"/>
      <c r="U37" s="25">
        <v>1</v>
      </c>
      <c r="V37" s="25"/>
      <c r="W37" s="25"/>
      <c r="X37" s="24">
        <f>SUM(Tabla2[[#This Row],[OBJ 1]:[OBJ 17]])</f>
        <v>9</v>
      </c>
      <c r="Y37" s="4">
        <v>386321.57</v>
      </c>
      <c r="Z37" s="10"/>
    </row>
    <row r="38" spans="4:26" ht="90">
      <c r="D38" s="21"/>
      <c r="E38" s="16">
        <v>37</v>
      </c>
      <c r="F38" s="19" t="s">
        <v>49</v>
      </c>
      <c r="G38" s="25"/>
      <c r="H38" s="25"/>
      <c r="I38" s="25">
        <v>1</v>
      </c>
      <c r="J38" s="25"/>
      <c r="K38" s="25">
        <v>1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>
        <v>1</v>
      </c>
      <c r="W38" s="25"/>
      <c r="X38" s="24">
        <f>SUM(Tabla2[[#This Row],[OBJ 1]:[OBJ 17]])</f>
        <v>3</v>
      </c>
      <c r="Y38" s="4">
        <v>844026.35</v>
      </c>
      <c r="Z38" s="10"/>
    </row>
    <row r="39" spans="4:26" ht="90">
      <c r="D39" s="21"/>
      <c r="E39" s="16">
        <v>38</v>
      </c>
      <c r="F39" s="19" t="s">
        <v>49</v>
      </c>
      <c r="G39" s="25">
        <v>1</v>
      </c>
      <c r="H39" s="25">
        <v>1</v>
      </c>
      <c r="I39" s="25"/>
      <c r="J39" s="25"/>
      <c r="K39" s="25">
        <v>1</v>
      </c>
      <c r="L39" s="25">
        <v>1</v>
      </c>
      <c r="M39" s="25"/>
      <c r="N39" s="25"/>
      <c r="O39" s="25"/>
      <c r="P39" s="25"/>
      <c r="Q39" s="25"/>
      <c r="R39" s="25"/>
      <c r="S39" s="25"/>
      <c r="T39" s="25"/>
      <c r="U39" s="25"/>
      <c r="V39" s="25">
        <v>1</v>
      </c>
      <c r="W39" s="25"/>
      <c r="X39" s="24">
        <f>SUM(Tabla2[[#This Row],[OBJ 1]:[OBJ 17]])</f>
        <v>5</v>
      </c>
      <c r="Y39" s="3">
        <v>415076.22</v>
      </c>
      <c r="Z39" s="9"/>
    </row>
    <row r="40" spans="4:26" ht="30">
      <c r="D40" s="21"/>
      <c r="E40" s="16">
        <v>39</v>
      </c>
      <c r="F40" s="19" t="s">
        <v>50</v>
      </c>
      <c r="G40" s="25"/>
      <c r="H40" s="25"/>
      <c r="I40" s="25"/>
      <c r="J40" s="25"/>
      <c r="K40" s="25"/>
      <c r="L40" s="25">
        <v>1</v>
      </c>
      <c r="M40" s="25"/>
      <c r="N40" s="25"/>
      <c r="O40" s="25"/>
      <c r="P40" s="25"/>
      <c r="Q40" s="25">
        <v>1</v>
      </c>
      <c r="R40" s="25"/>
      <c r="S40" s="25">
        <v>1</v>
      </c>
      <c r="T40" s="25"/>
      <c r="U40" s="25"/>
      <c r="V40" s="25"/>
      <c r="W40" s="25"/>
      <c r="X40" s="24">
        <f>SUM(Tabla2[[#This Row],[OBJ 1]:[OBJ 17]])</f>
        <v>3</v>
      </c>
      <c r="Y40" s="4">
        <v>191085</v>
      </c>
      <c r="Z40" s="10"/>
    </row>
    <row r="41" spans="4:26" ht="30">
      <c r="D41" s="21"/>
      <c r="E41" s="16">
        <v>40</v>
      </c>
      <c r="F41" s="19" t="s">
        <v>51</v>
      </c>
      <c r="G41" s="25">
        <v>1</v>
      </c>
      <c r="H41" s="25">
        <v>1</v>
      </c>
      <c r="I41" s="25"/>
      <c r="J41" s="25"/>
      <c r="K41" s="25">
        <v>1</v>
      </c>
      <c r="L41" s="25"/>
      <c r="M41" s="25"/>
      <c r="N41" s="25">
        <v>1</v>
      </c>
      <c r="O41" s="25"/>
      <c r="P41" s="25"/>
      <c r="Q41" s="25"/>
      <c r="R41" s="25">
        <v>1</v>
      </c>
      <c r="S41" s="25"/>
      <c r="T41" s="25"/>
      <c r="U41" s="25"/>
      <c r="V41" s="25"/>
      <c r="W41" s="25"/>
      <c r="X41" s="24">
        <f>SUM(Tabla2[[#This Row],[OBJ 1]:[OBJ 17]])</f>
        <v>5</v>
      </c>
      <c r="Y41" s="4">
        <v>480656.81</v>
      </c>
      <c r="Z41" s="10"/>
    </row>
    <row r="42" spans="4:26" ht="45">
      <c r="D42" s="21"/>
      <c r="E42" s="16">
        <v>41</v>
      </c>
      <c r="F42" s="19" t="s">
        <v>52</v>
      </c>
      <c r="G42" s="25">
        <v>1</v>
      </c>
      <c r="H42" s="25"/>
      <c r="I42" s="25">
        <v>1</v>
      </c>
      <c r="J42" s="25"/>
      <c r="K42" s="25">
        <v>1</v>
      </c>
      <c r="L42" s="25"/>
      <c r="M42" s="25"/>
      <c r="N42" s="25">
        <v>1</v>
      </c>
      <c r="O42" s="25"/>
      <c r="P42" s="25"/>
      <c r="Q42" s="25">
        <v>1</v>
      </c>
      <c r="R42" s="25">
        <v>1</v>
      </c>
      <c r="S42" s="25"/>
      <c r="T42" s="25"/>
      <c r="U42" s="25"/>
      <c r="V42" s="25"/>
      <c r="W42" s="25"/>
      <c r="X42" s="24">
        <f>SUM(Tabla2[[#This Row],[OBJ 1]:[OBJ 17]])</f>
        <v>6</v>
      </c>
      <c r="Y42" s="3">
        <v>291351.55</v>
      </c>
      <c r="Z42" s="9"/>
    </row>
    <row r="43" spans="4:26" ht="45">
      <c r="D43" s="21"/>
      <c r="E43" s="16">
        <v>42</v>
      </c>
      <c r="F43" s="19" t="s">
        <v>53</v>
      </c>
      <c r="G43" s="25"/>
      <c r="H43" s="25"/>
      <c r="I43" s="25"/>
      <c r="J43" s="25">
        <v>1</v>
      </c>
      <c r="K43" s="25">
        <v>1</v>
      </c>
      <c r="L43" s="25"/>
      <c r="M43" s="25"/>
      <c r="N43" s="25">
        <v>1</v>
      </c>
      <c r="O43" s="25"/>
      <c r="P43" s="25"/>
      <c r="Q43" s="25"/>
      <c r="R43" s="25">
        <v>1</v>
      </c>
      <c r="S43" s="25">
        <v>1</v>
      </c>
      <c r="T43" s="25"/>
      <c r="U43" s="25"/>
      <c r="V43" s="25">
        <v>1</v>
      </c>
      <c r="W43" s="25"/>
      <c r="X43" s="24">
        <f>SUM(Tabla2[[#This Row],[OBJ 1]:[OBJ 17]])</f>
        <v>6</v>
      </c>
      <c r="Y43" s="4">
        <v>1013493.02</v>
      </c>
      <c r="Z43" s="10"/>
    </row>
    <row r="44" spans="4:26" ht="45">
      <c r="D44" s="21"/>
      <c r="E44" s="16">
        <v>43</v>
      </c>
      <c r="F44" s="19" t="s">
        <v>54</v>
      </c>
      <c r="G44" s="25"/>
      <c r="H44" s="25"/>
      <c r="I44" s="25"/>
      <c r="J44" s="25"/>
      <c r="K44" s="25">
        <v>1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>
        <v>1</v>
      </c>
      <c r="W44" s="25"/>
      <c r="X44" s="24">
        <f>SUM(Tabla2[[#This Row],[OBJ 1]:[OBJ 17]])</f>
        <v>2</v>
      </c>
      <c r="Y44" s="3">
        <v>458870</v>
      </c>
      <c r="Z44" s="9"/>
    </row>
    <row r="45" spans="4:26" ht="30">
      <c r="D45" s="21"/>
      <c r="E45" s="16">
        <v>44</v>
      </c>
      <c r="F45" s="19" t="s">
        <v>55</v>
      </c>
      <c r="G45" s="25"/>
      <c r="H45" s="25"/>
      <c r="I45" s="25"/>
      <c r="J45" s="25">
        <v>1</v>
      </c>
      <c r="K45" s="25">
        <v>1</v>
      </c>
      <c r="L45" s="25"/>
      <c r="M45" s="25"/>
      <c r="N45" s="25">
        <v>1</v>
      </c>
      <c r="O45" s="25"/>
      <c r="P45" s="25"/>
      <c r="Q45" s="25"/>
      <c r="R45" s="25">
        <v>1</v>
      </c>
      <c r="S45" s="25">
        <v>1</v>
      </c>
      <c r="T45" s="25"/>
      <c r="U45" s="25"/>
      <c r="V45" s="25"/>
      <c r="W45" s="25">
        <v>1</v>
      </c>
      <c r="X45" s="24">
        <f>SUM(Tabla2[[#This Row],[OBJ 1]:[OBJ 17]])</f>
        <v>6</v>
      </c>
      <c r="Y45" s="4">
        <v>503145</v>
      </c>
      <c r="Z45" s="10"/>
    </row>
    <row r="46" spans="4:26" ht="30">
      <c r="D46" s="21"/>
      <c r="E46" s="16">
        <v>45</v>
      </c>
      <c r="F46" s="19" t="s">
        <v>55</v>
      </c>
      <c r="G46" s="25"/>
      <c r="H46" s="25"/>
      <c r="I46" s="25"/>
      <c r="J46" s="25">
        <v>1</v>
      </c>
      <c r="K46" s="25">
        <v>1</v>
      </c>
      <c r="L46" s="25"/>
      <c r="M46" s="25"/>
      <c r="N46" s="25">
        <v>1</v>
      </c>
      <c r="O46" s="25"/>
      <c r="P46" s="25"/>
      <c r="Q46" s="25"/>
      <c r="R46" s="25"/>
      <c r="S46" s="25">
        <v>1</v>
      </c>
      <c r="T46" s="25"/>
      <c r="U46" s="25"/>
      <c r="V46" s="25">
        <v>1</v>
      </c>
      <c r="W46" s="25"/>
      <c r="X46" s="24">
        <f>SUM(Tabla2[[#This Row],[OBJ 1]:[OBJ 17]])</f>
        <v>5</v>
      </c>
      <c r="Y46" s="4">
        <v>513352.12</v>
      </c>
      <c r="Z46" s="10"/>
    </row>
    <row r="47" spans="4:26" ht="45">
      <c r="D47" s="21"/>
      <c r="E47" s="16">
        <v>46</v>
      </c>
      <c r="F47" s="19" t="s">
        <v>56</v>
      </c>
      <c r="G47" s="25"/>
      <c r="H47" s="25"/>
      <c r="I47" s="25"/>
      <c r="J47" s="25">
        <v>1</v>
      </c>
      <c r="K47" s="25">
        <v>1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4">
        <f>SUM(Tabla2[[#This Row],[OBJ 1]:[OBJ 17]])</f>
        <v>2</v>
      </c>
      <c r="Y47" s="3">
        <v>1057480</v>
      </c>
      <c r="Z47" s="9"/>
    </row>
    <row r="48" spans="4:26" ht="45">
      <c r="D48" s="21"/>
      <c r="E48" s="16">
        <v>47</v>
      </c>
      <c r="F48" s="19" t="s">
        <v>56</v>
      </c>
      <c r="G48" s="25"/>
      <c r="H48" s="25"/>
      <c r="I48" s="25"/>
      <c r="J48" s="25">
        <v>1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4">
        <f>SUM(Tabla2[[#This Row],[OBJ 1]:[OBJ 17]])</f>
        <v>1</v>
      </c>
      <c r="Y48" s="3">
        <v>351794.03</v>
      </c>
      <c r="Z48" s="9"/>
    </row>
    <row r="49" spans="4:26" ht="30">
      <c r="D49" s="21"/>
      <c r="E49" s="16">
        <v>48</v>
      </c>
      <c r="F49" s="19" t="s">
        <v>57</v>
      </c>
      <c r="G49" s="25"/>
      <c r="H49" s="25"/>
      <c r="I49" s="25">
        <v>1</v>
      </c>
      <c r="J49" s="25"/>
      <c r="K49" s="25">
        <v>1</v>
      </c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4">
        <f>SUM(Tabla2[[#This Row],[OBJ 1]:[OBJ 17]])</f>
        <v>2</v>
      </c>
      <c r="Y49" s="3">
        <v>1056254.99</v>
      </c>
      <c r="Z49" s="9"/>
    </row>
    <row r="50" spans="4:26" ht="90">
      <c r="D50" s="21"/>
      <c r="E50" s="16">
        <v>49</v>
      </c>
      <c r="F50" s="19" t="s">
        <v>58</v>
      </c>
      <c r="G50" s="25"/>
      <c r="H50" s="25"/>
      <c r="I50" s="25">
        <v>1</v>
      </c>
      <c r="J50" s="25">
        <v>1</v>
      </c>
      <c r="K50" s="25">
        <v>1</v>
      </c>
      <c r="L50" s="25"/>
      <c r="M50" s="25"/>
      <c r="N50" s="25"/>
      <c r="O50" s="25"/>
      <c r="P50" s="25">
        <v>1</v>
      </c>
      <c r="Q50" s="25"/>
      <c r="R50" s="25"/>
      <c r="S50" s="25"/>
      <c r="T50" s="25"/>
      <c r="U50" s="25"/>
      <c r="V50" s="25"/>
      <c r="W50" s="25"/>
      <c r="X50" s="24">
        <f>SUM(Tabla2[[#This Row],[OBJ 1]:[OBJ 17]])</f>
        <v>4</v>
      </c>
      <c r="Y50" s="3">
        <v>412252.33</v>
      </c>
      <c r="Z50" s="9"/>
    </row>
    <row r="51" spans="4:26" ht="30">
      <c r="D51" s="21"/>
      <c r="E51" s="16">
        <v>50</v>
      </c>
      <c r="F51" s="19" t="s">
        <v>59</v>
      </c>
      <c r="G51" s="25"/>
      <c r="H51" s="25"/>
      <c r="I51" s="25"/>
      <c r="J51" s="25">
        <v>1</v>
      </c>
      <c r="K51" s="25">
        <v>1</v>
      </c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>
        <v>1</v>
      </c>
      <c r="W51" s="25"/>
      <c r="X51" s="24">
        <f>SUM(Tabla2[[#This Row],[OBJ 1]:[OBJ 17]])</f>
        <v>3</v>
      </c>
      <c r="Y51" s="3">
        <v>278425.65999999997</v>
      </c>
      <c r="Z51" s="9"/>
    </row>
    <row r="52" spans="4:26" ht="30">
      <c r="D52" s="21"/>
      <c r="E52" s="16">
        <v>51</v>
      </c>
      <c r="F52" s="19" t="s">
        <v>59</v>
      </c>
      <c r="G52" s="25"/>
      <c r="H52" s="25"/>
      <c r="I52" s="25">
        <v>1</v>
      </c>
      <c r="J52" s="25">
        <v>1</v>
      </c>
      <c r="K52" s="25">
        <v>1</v>
      </c>
      <c r="L52" s="25"/>
      <c r="M52" s="25"/>
      <c r="N52" s="25">
        <v>1</v>
      </c>
      <c r="O52" s="25"/>
      <c r="P52" s="25"/>
      <c r="Q52" s="25"/>
      <c r="R52" s="25"/>
      <c r="S52" s="25"/>
      <c r="T52" s="25"/>
      <c r="U52" s="25"/>
      <c r="V52" s="25"/>
      <c r="W52" s="25"/>
      <c r="X52" s="24">
        <f>SUM(Tabla2[[#This Row],[OBJ 1]:[OBJ 17]])</f>
        <v>4</v>
      </c>
      <c r="Y52" s="3">
        <v>237529.14</v>
      </c>
      <c r="Z52" s="9"/>
    </row>
    <row r="53" spans="4:26" ht="30">
      <c r="D53" s="21"/>
      <c r="E53" s="16">
        <v>52</v>
      </c>
      <c r="F53" s="19" t="s">
        <v>59</v>
      </c>
      <c r="G53" s="25"/>
      <c r="H53" s="25"/>
      <c r="I53" s="25"/>
      <c r="J53" s="25"/>
      <c r="K53" s="25">
        <v>1</v>
      </c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4">
        <f>SUM(Tabla2[[#This Row],[OBJ 1]:[OBJ 17]])</f>
        <v>1</v>
      </c>
      <c r="Y53" s="3">
        <v>296224.46999999997</v>
      </c>
      <c r="Z53" s="9"/>
    </row>
    <row r="54" spans="4:26" ht="30">
      <c r="D54" s="21"/>
      <c r="E54" s="16">
        <v>53</v>
      </c>
      <c r="F54" s="19" t="s">
        <v>60</v>
      </c>
      <c r="G54" s="25"/>
      <c r="H54" s="25"/>
      <c r="I54" s="25"/>
      <c r="J54" s="25">
        <v>1</v>
      </c>
      <c r="K54" s="25">
        <v>1</v>
      </c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>
        <v>1</v>
      </c>
      <c r="X54" s="24">
        <f>SUM(Tabla2[[#This Row],[OBJ 1]:[OBJ 17]])</f>
        <v>3</v>
      </c>
      <c r="Y54" s="4">
        <v>491190.66</v>
      </c>
      <c r="Z54" s="10"/>
    </row>
    <row r="55" spans="4:26" ht="30">
      <c r="D55" s="21"/>
      <c r="E55" s="16">
        <v>54</v>
      </c>
      <c r="F55" s="19" t="s">
        <v>60</v>
      </c>
      <c r="G55" s="25">
        <v>1</v>
      </c>
      <c r="H55" s="25">
        <v>1</v>
      </c>
      <c r="I55" s="25"/>
      <c r="J55" s="25"/>
      <c r="K55" s="25">
        <v>1</v>
      </c>
      <c r="L55" s="25"/>
      <c r="M55" s="25"/>
      <c r="N55" s="25">
        <v>1</v>
      </c>
      <c r="O55" s="25"/>
      <c r="P55" s="25">
        <v>1</v>
      </c>
      <c r="Q55" s="25"/>
      <c r="R55" s="25"/>
      <c r="S55" s="25">
        <v>1</v>
      </c>
      <c r="T55" s="25"/>
      <c r="U55" s="25">
        <v>1</v>
      </c>
      <c r="V55" s="25"/>
      <c r="W55" s="25">
        <v>1</v>
      </c>
      <c r="X55" s="24">
        <f>SUM(Tabla2[[#This Row],[OBJ 1]:[OBJ 17]])</f>
        <v>8</v>
      </c>
      <c r="Y55" s="4">
        <v>404321.87</v>
      </c>
      <c r="Z55" s="10"/>
    </row>
    <row r="56" spans="4:26" ht="30">
      <c r="D56" s="21"/>
      <c r="E56" s="16">
        <v>55</v>
      </c>
      <c r="F56" s="19" t="s">
        <v>60</v>
      </c>
      <c r="G56" s="25"/>
      <c r="H56" s="25">
        <v>1</v>
      </c>
      <c r="I56" s="25">
        <v>1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4">
        <f>SUM(Tabla2[[#This Row],[OBJ 1]:[OBJ 17]])</f>
        <v>2</v>
      </c>
      <c r="Y56" s="3">
        <v>380563.36</v>
      </c>
      <c r="Z56" s="9"/>
    </row>
    <row r="57" spans="4:26" ht="30">
      <c r="D57" s="21"/>
      <c r="E57" s="16">
        <v>56</v>
      </c>
      <c r="F57" s="19" t="s">
        <v>61</v>
      </c>
      <c r="G57" s="25"/>
      <c r="H57" s="25"/>
      <c r="I57" s="25"/>
      <c r="J57" s="25"/>
      <c r="K57" s="25">
        <v>1</v>
      </c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>
        <v>1</v>
      </c>
      <c r="W57" s="25"/>
      <c r="X57" s="24">
        <f>SUM(Tabla2[[#This Row],[OBJ 1]:[OBJ 17]])</f>
        <v>2</v>
      </c>
      <c r="Y57" s="4">
        <v>458582.7</v>
      </c>
      <c r="Z57" s="10"/>
    </row>
    <row r="58" spans="4:26">
      <c r="D58" s="21"/>
      <c r="E58" s="16">
        <v>57</v>
      </c>
      <c r="F58" s="19" t="s">
        <v>62</v>
      </c>
      <c r="G58" s="25"/>
      <c r="H58" s="25"/>
      <c r="I58" s="25"/>
      <c r="J58" s="25"/>
      <c r="K58" s="25">
        <v>1</v>
      </c>
      <c r="L58" s="25"/>
      <c r="M58" s="25"/>
      <c r="N58" s="25"/>
      <c r="O58" s="25"/>
      <c r="P58" s="25"/>
      <c r="Q58" s="25">
        <v>1</v>
      </c>
      <c r="R58" s="25"/>
      <c r="S58" s="25">
        <v>1</v>
      </c>
      <c r="T58" s="25"/>
      <c r="U58" s="25"/>
      <c r="V58" s="25">
        <v>1</v>
      </c>
      <c r="W58" s="25"/>
      <c r="X58" s="24">
        <f>SUM(Tabla2[[#This Row],[OBJ 1]:[OBJ 17]])</f>
        <v>4</v>
      </c>
      <c r="Y58" s="4">
        <v>161098.68</v>
      </c>
      <c r="Z58" s="10"/>
    </row>
    <row r="59" spans="4:26">
      <c r="D59" s="21"/>
      <c r="E59" s="16">
        <v>58</v>
      </c>
      <c r="F59" s="19" t="s">
        <v>62</v>
      </c>
      <c r="G59" s="25">
        <v>1</v>
      </c>
      <c r="H59" s="25">
        <v>1</v>
      </c>
      <c r="I59" s="25"/>
      <c r="J59" s="25"/>
      <c r="K59" s="25">
        <v>1</v>
      </c>
      <c r="L59" s="25"/>
      <c r="M59" s="25"/>
      <c r="N59" s="25"/>
      <c r="O59" s="25"/>
      <c r="P59" s="25"/>
      <c r="Q59" s="25"/>
      <c r="R59" s="25"/>
      <c r="S59" s="25">
        <v>1</v>
      </c>
      <c r="T59" s="25"/>
      <c r="U59" s="25">
        <v>1</v>
      </c>
      <c r="V59" s="25">
        <v>1</v>
      </c>
      <c r="W59" s="25"/>
      <c r="X59" s="24">
        <f>SUM(Tabla2[[#This Row],[OBJ 1]:[OBJ 17]])</f>
        <v>6</v>
      </c>
      <c r="Y59" s="3">
        <v>478707.65</v>
      </c>
      <c r="Z59" s="9"/>
    </row>
    <row r="60" spans="4:26">
      <c r="D60" s="21"/>
      <c r="E60" s="16">
        <v>59</v>
      </c>
      <c r="F60" s="19" t="s">
        <v>62</v>
      </c>
      <c r="G60" s="25">
        <v>1</v>
      </c>
      <c r="H60" s="25">
        <v>1</v>
      </c>
      <c r="I60" s="25"/>
      <c r="J60" s="25"/>
      <c r="K60" s="25">
        <v>1</v>
      </c>
      <c r="L60" s="25">
        <v>1</v>
      </c>
      <c r="M60" s="25"/>
      <c r="N60" s="25"/>
      <c r="O60" s="25"/>
      <c r="P60" s="25"/>
      <c r="Q60" s="25"/>
      <c r="R60" s="25"/>
      <c r="S60" s="25"/>
      <c r="T60" s="25"/>
      <c r="U60" s="25"/>
      <c r="V60" s="25">
        <v>1</v>
      </c>
      <c r="W60" s="25"/>
      <c r="X60" s="24">
        <f>SUM(Tabla2[[#This Row],[OBJ 1]:[OBJ 17]])</f>
        <v>5</v>
      </c>
      <c r="Y60" s="3">
        <v>879873.41</v>
      </c>
      <c r="Z60" s="9"/>
    </row>
    <row r="61" spans="4:26">
      <c r="D61" s="21"/>
      <c r="E61" s="16">
        <v>60</v>
      </c>
      <c r="F61" s="19" t="s">
        <v>62</v>
      </c>
      <c r="G61" s="25"/>
      <c r="H61" s="25"/>
      <c r="I61" s="25"/>
      <c r="J61" s="25"/>
      <c r="K61" s="25">
        <v>1</v>
      </c>
      <c r="L61" s="25">
        <v>1</v>
      </c>
      <c r="M61" s="25"/>
      <c r="N61" s="25"/>
      <c r="O61" s="25"/>
      <c r="P61" s="25"/>
      <c r="Q61" s="25">
        <v>1</v>
      </c>
      <c r="R61" s="25"/>
      <c r="S61" s="25">
        <v>1</v>
      </c>
      <c r="T61" s="25"/>
      <c r="U61" s="25"/>
      <c r="V61" s="25">
        <v>1</v>
      </c>
      <c r="W61" s="25"/>
      <c r="X61" s="24">
        <f>SUM(Tabla2[[#This Row],[OBJ 1]:[OBJ 17]])</f>
        <v>5</v>
      </c>
      <c r="Y61" s="4">
        <v>503841.08</v>
      </c>
      <c r="Z61" s="10"/>
    </row>
    <row r="62" spans="4:26" ht="30">
      <c r="D62" s="21"/>
      <c r="E62" s="16">
        <v>61</v>
      </c>
      <c r="F62" s="19" t="s">
        <v>63</v>
      </c>
      <c r="G62" s="25">
        <v>1</v>
      </c>
      <c r="H62" s="25">
        <v>1</v>
      </c>
      <c r="I62" s="25"/>
      <c r="J62" s="25"/>
      <c r="K62" s="25">
        <v>1</v>
      </c>
      <c r="L62" s="25"/>
      <c r="M62" s="25"/>
      <c r="N62" s="25"/>
      <c r="O62" s="25"/>
      <c r="P62" s="25"/>
      <c r="Q62" s="25"/>
      <c r="R62" s="25">
        <v>1</v>
      </c>
      <c r="S62" s="25">
        <v>1</v>
      </c>
      <c r="T62" s="25"/>
      <c r="U62" s="25">
        <v>1</v>
      </c>
      <c r="V62" s="25"/>
      <c r="W62" s="25"/>
      <c r="X62" s="24">
        <f>SUM(Tabla2[[#This Row],[OBJ 1]:[OBJ 17]])</f>
        <v>6</v>
      </c>
      <c r="Y62" s="3">
        <v>361816</v>
      </c>
      <c r="Z62" s="9"/>
    </row>
    <row r="63" spans="4:26" ht="75">
      <c r="D63" s="21"/>
      <c r="E63" s="16">
        <v>62</v>
      </c>
      <c r="F63" s="19" t="s">
        <v>64</v>
      </c>
      <c r="G63" s="25"/>
      <c r="H63" s="25"/>
      <c r="I63" s="25">
        <v>1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4">
        <f>SUM(Tabla2[[#This Row],[OBJ 1]:[OBJ 17]])</f>
        <v>1</v>
      </c>
      <c r="Y63" s="3">
        <v>376807.73</v>
      </c>
      <c r="Z63" s="9"/>
    </row>
    <row r="64" spans="4:26" ht="30">
      <c r="D64" s="21"/>
      <c r="E64" s="16">
        <v>63</v>
      </c>
      <c r="F64" s="19" t="s">
        <v>65</v>
      </c>
      <c r="G64" s="25"/>
      <c r="H64" s="25">
        <v>1</v>
      </c>
      <c r="I64" s="25"/>
      <c r="J64" s="25"/>
      <c r="K64" s="25">
        <v>1</v>
      </c>
      <c r="L64" s="25"/>
      <c r="M64" s="25"/>
      <c r="N64" s="25">
        <v>1</v>
      </c>
      <c r="O64" s="25"/>
      <c r="P64" s="25">
        <v>1</v>
      </c>
      <c r="Q64" s="25"/>
      <c r="R64" s="25"/>
      <c r="S64" s="25"/>
      <c r="T64" s="25"/>
      <c r="U64" s="25"/>
      <c r="V64" s="25"/>
      <c r="W64" s="25"/>
      <c r="X64" s="24">
        <f>SUM(Tabla2[[#This Row],[OBJ 1]:[OBJ 17]])</f>
        <v>4</v>
      </c>
      <c r="Y64" s="3">
        <v>409084.27</v>
      </c>
      <c r="Z64" s="9"/>
    </row>
    <row r="65" spans="4:26" ht="45">
      <c r="D65" s="21"/>
      <c r="E65" s="16">
        <v>64</v>
      </c>
      <c r="F65" s="19" t="s">
        <v>66</v>
      </c>
      <c r="G65" s="25"/>
      <c r="H65" s="25"/>
      <c r="I65" s="25">
        <v>1</v>
      </c>
      <c r="J65" s="25">
        <v>1</v>
      </c>
      <c r="K65" s="25">
        <v>1</v>
      </c>
      <c r="L65" s="25">
        <v>1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4">
        <f>SUM(Tabla2[[#This Row],[OBJ 1]:[OBJ 17]])</f>
        <v>4</v>
      </c>
      <c r="Y65" s="4">
        <v>499109.92</v>
      </c>
      <c r="Z65" s="10"/>
    </row>
    <row r="66" spans="4:26" ht="45">
      <c r="D66" s="21"/>
      <c r="E66" s="16">
        <v>65</v>
      </c>
      <c r="F66" s="19" t="s">
        <v>67</v>
      </c>
      <c r="G66" s="25">
        <v>1</v>
      </c>
      <c r="H66" s="25">
        <v>1</v>
      </c>
      <c r="I66" s="25">
        <v>1</v>
      </c>
      <c r="J66" s="25"/>
      <c r="K66" s="25">
        <v>1</v>
      </c>
      <c r="L66" s="25"/>
      <c r="M66" s="25"/>
      <c r="N66" s="25"/>
      <c r="O66" s="25"/>
      <c r="P66" s="25">
        <v>1</v>
      </c>
      <c r="Q66" s="25"/>
      <c r="R66" s="25"/>
      <c r="S66" s="25"/>
      <c r="T66" s="25"/>
      <c r="U66" s="25">
        <v>1</v>
      </c>
      <c r="V66" s="25">
        <v>1</v>
      </c>
      <c r="W66" s="25"/>
      <c r="X66" s="24">
        <f>SUM(Tabla2[[#This Row],[OBJ 1]:[OBJ 17]])</f>
        <v>7</v>
      </c>
      <c r="Y66" s="4">
        <v>1538540.59</v>
      </c>
      <c r="Z66" s="10"/>
    </row>
    <row r="67" spans="4:26" ht="30">
      <c r="D67" s="21"/>
      <c r="E67" s="16">
        <v>66</v>
      </c>
      <c r="F67" s="19" t="s">
        <v>68</v>
      </c>
      <c r="G67" s="25"/>
      <c r="H67" s="25"/>
      <c r="I67" s="25"/>
      <c r="J67" s="25">
        <v>1</v>
      </c>
      <c r="K67" s="25">
        <v>1</v>
      </c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4">
        <f>SUM(Tabla2[[#This Row],[OBJ 1]:[OBJ 17]])</f>
        <v>2</v>
      </c>
      <c r="Y67" s="3">
        <v>444444.45</v>
      </c>
      <c r="Z67" s="9"/>
    </row>
    <row r="68" spans="4:26" ht="45">
      <c r="D68" s="21"/>
      <c r="E68" s="16">
        <v>67</v>
      </c>
      <c r="F68" s="19" t="s">
        <v>69</v>
      </c>
      <c r="G68" s="25"/>
      <c r="H68" s="25"/>
      <c r="I68" s="25"/>
      <c r="J68" s="25">
        <v>1</v>
      </c>
      <c r="K68" s="25">
        <v>1</v>
      </c>
      <c r="L68" s="25"/>
      <c r="M68" s="25"/>
      <c r="N68" s="25">
        <v>1</v>
      </c>
      <c r="O68" s="25"/>
      <c r="P68" s="25"/>
      <c r="Q68" s="25"/>
      <c r="R68" s="25"/>
      <c r="S68" s="25"/>
      <c r="T68" s="25"/>
      <c r="U68" s="25"/>
      <c r="V68" s="25"/>
      <c r="W68" s="25"/>
      <c r="X68" s="24">
        <f>SUM(Tabla2[[#This Row],[OBJ 1]:[OBJ 17]])</f>
        <v>3</v>
      </c>
      <c r="Y68" s="3">
        <v>64765.46</v>
      </c>
      <c r="Z68" s="9"/>
    </row>
    <row r="69" spans="4:26" ht="30">
      <c r="D69" s="21"/>
      <c r="E69" s="16">
        <v>68</v>
      </c>
      <c r="F69" s="19" t="s">
        <v>70</v>
      </c>
      <c r="G69" s="25">
        <v>1</v>
      </c>
      <c r="H69" s="25">
        <v>1</v>
      </c>
      <c r="I69" s="25"/>
      <c r="J69" s="25">
        <v>1</v>
      </c>
      <c r="K69" s="25">
        <v>1</v>
      </c>
      <c r="L69" s="25"/>
      <c r="M69" s="25"/>
      <c r="N69" s="25">
        <v>1</v>
      </c>
      <c r="O69" s="25"/>
      <c r="P69" s="25">
        <v>1</v>
      </c>
      <c r="Q69" s="25"/>
      <c r="R69" s="25"/>
      <c r="S69" s="25"/>
      <c r="T69" s="25"/>
      <c r="U69" s="25"/>
      <c r="V69" s="25"/>
      <c r="W69" s="25"/>
      <c r="X69" s="24">
        <f>SUM(Tabla2[[#This Row],[OBJ 1]:[OBJ 17]])</f>
        <v>6</v>
      </c>
      <c r="Y69" s="3">
        <v>475478.31</v>
      </c>
      <c r="Z69" s="9"/>
    </row>
    <row r="70" spans="4:26" ht="45">
      <c r="D70" s="21"/>
      <c r="E70" s="16">
        <v>69</v>
      </c>
      <c r="F70" s="19" t="s">
        <v>71</v>
      </c>
      <c r="G70" s="25">
        <v>1</v>
      </c>
      <c r="H70" s="25"/>
      <c r="I70" s="25">
        <v>1</v>
      </c>
      <c r="J70" s="25">
        <v>1</v>
      </c>
      <c r="K70" s="25">
        <v>1</v>
      </c>
      <c r="L70" s="25">
        <v>1</v>
      </c>
      <c r="M70" s="25"/>
      <c r="N70" s="25"/>
      <c r="O70" s="25"/>
      <c r="P70" s="25"/>
      <c r="Q70" s="25">
        <v>1</v>
      </c>
      <c r="R70" s="25"/>
      <c r="S70" s="25"/>
      <c r="T70" s="25"/>
      <c r="U70" s="25"/>
      <c r="V70" s="25"/>
      <c r="W70" s="25"/>
      <c r="X70" s="24">
        <f>SUM(Tabla2[[#This Row],[OBJ 1]:[OBJ 17]])</f>
        <v>6</v>
      </c>
      <c r="Y70" s="3">
        <v>1011636</v>
      </c>
      <c r="Z70" s="9"/>
    </row>
    <row r="71" spans="4:26" ht="45">
      <c r="D71" s="21"/>
      <c r="E71" s="16">
        <v>70</v>
      </c>
      <c r="F71" s="19" t="s">
        <v>71</v>
      </c>
      <c r="G71" s="25"/>
      <c r="H71" s="25"/>
      <c r="I71" s="25"/>
      <c r="J71" s="25">
        <v>1</v>
      </c>
      <c r="K71" s="25">
        <v>1</v>
      </c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4">
        <f>SUM(Tabla2[[#This Row],[OBJ 1]:[OBJ 17]])</f>
        <v>2</v>
      </c>
      <c r="Y71" s="4">
        <v>565546.25</v>
      </c>
      <c r="Z71" s="10"/>
    </row>
    <row r="72" spans="4:26" ht="45">
      <c r="D72" s="21"/>
      <c r="E72" s="16">
        <v>71</v>
      </c>
      <c r="F72" s="19" t="s">
        <v>71</v>
      </c>
      <c r="G72" s="25"/>
      <c r="H72" s="25"/>
      <c r="I72" s="25"/>
      <c r="J72" s="25">
        <v>1</v>
      </c>
      <c r="K72" s="25">
        <v>1</v>
      </c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4">
        <f>SUM(Tabla2[[#This Row],[OBJ 1]:[OBJ 17]])</f>
        <v>2</v>
      </c>
      <c r="Y72" s="3">
        <v>540497.21</v>
      </c>
      <c r="Z72" s="9"/>
    </row>
    <row r="73" spans="4:26" ht="30">
      <c r="D73" s="21"/>
      <c r="E73" s="16">
        <v>72</v>
      </c>
      <c r="F73" s="19" t="s">
        <v>72</v>
      </c>
      <c r="G73" s="25"/>
      <c r="H73" s="25"/>
      <c r="I73" s="25"/>
      <c r="J73" s="25"/>
      <c r="K73" s="25">
        <v>1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4">
        <f>SUM(Tabla2[[#This Row],[OBJ 1]:[OBJ 17]])</f>
        <v>1</v>
      </c>
      <c r="Y73" s="3">
        <v>947905.15</v>
      </c>
      <c r="Z73" s="9"/>
    </row>
    <row r="74" spans="4:26">
      <c r="D74" s="21"/>
      <c r="E74" s="16">
        <v>73</v>
      </c>
      <c r="F74" s="19" t="s">
        <v>73</v>
      </c>
      <c r="G74" s="25"/>
      <c r="H74" s="25"/>
      <c r="I74" s="25"/>
      <c r="J74" s="25">
        <v>1</v>
      </c>
      <c r="K74" s="25"/>
      <c r="L74" s="25"/>
      <c r="M74" s="25"/>
      <c r="N74" s="25">
        <v>1</v>
      </c>
      <c r="O74" s="25"/>
      <c r="P74" s="25">
        <v>1</v>
      </c>
      <c r="Q74" s="25"/>
      <c r="R74" s="25"/>
      <c r="S74" s="25"/>
      <c r="T74" s="25"/>
      <c r="U74" s="25"/>
      <c r="V74" s="25">
        <v>1</v>
      </c>
      <c r="W74" s="25"/>
      <c r="X74" s="24">
        <f>SUM(Tabla2[[#This Row],[OBJ 1]:[OBJ 17]])</f>
        <v>4</v>
      </c>
      <c r="Y74" s="4">
        <v>74803</v>
      </c>
      <c r="Z74" s="10"/>
    </row>
    <row r="75" spans="4:26">
      <c r="D75" s="21"/>
      <c r="E75" s="16">
        <v>74</v>
      </c>
      <c r="F75" s="19" t="s">
        <v>73</v>
      </c>
      <c r="G75" s="25"/>
      <c r="H75" s="25"/>
      <c r="I75" s="25"/>
      <c r="J75" s="25">
        <v>1</v>
      </c>
      <c r="K75" s="25">
        <v>1</v>
      </c>
      <c r="L75" s="25"/>
      <c r="M75" s="25"/>
      <c r="N75" s="25"/>
      <c r="O75" s="25"/>
      <c r="P75" s="25">
        <v>1</v>
      </c>
      <c r="Q75" s="25"/>
      <c r="R75" s="25"/>
      <c r="S75" s="25"/>
      <c r="T75" s="25"/>
      <c r="U75" s="25"/>
      <c r="V75" s="25"/>
      <c r="W75" s="25">
        <v>1</v>
      </c>
      <c r="X75" s="24">
        <f>SUM(Tabla2[[#This Row],[OBJ 1]:[OBJ 17]])</f>
        <v>4</v>
      </c>
      <c r="Y75" s="3">
        <v>167186.28</v>
      </c>
      <c r="Z75" s="9"/>
    </row>
    <row r="76" spans="4:26">
      <c r="D76" s="21"/>
      <c r="E76" s="16">
        <v>75</v>
      </c>
      <c r="F76" s="19" t="s">
        <v>74</v>
      </c>
      <c r="G76" s="25"/>
      <c r="H76" s="25">
        <v>1</v>
      </c>
      <c r="I76" s="25"/>
      <c r="J76" s="25"/>
      <c r="K76" s="25">
        <v>1</v>
      </c>
      <c r="L76" s="25"/>
      <c r="M76" s="25"/>
      <c r="N76" s="25">
        <v>1</v>
      </c>
      <c r="O76" s="25">
        <v>1</v>
      </c>
      <c r="P76" s="25">
        <v>1</v>
      </c>
      <c r="Q76" s="25"/>
      <c r="R76" s="25"/>
      <c r="S76" s="25"/>
      <c r="T76" s="25"/>
      <c r="U76" s="25"/>
      <c r="V76" s="25"/>
      <c r="W76" s="25"/>
      <c r="X76" s="24">
        <f>SUM(Tabla2[[#This Row],[OBJ 1]:[OBJ 17]])</f>
        <v>5</v>
      </c>
      <c r="Y76" s="3">
        <v>551016.68999999994</v>
      </c>
      <c r="Z76" s="9"/>
    </row>
    <row r="77" spans="4:26" ht="30">
      <c r="D77" s="21"/>
      <c r="E77" s="16">
        <v>76</v>
      </c>
      <c r="F77" s="19" t="s">
        <v>75</v>
      </c>
      <c r="G77" s="25"/>
      <c r="H77" s="25"/>
      <c r="I77" s="25">
        <v>1</v>
      </c>
      <c r="J77" s="25"/>
      <c r="K77" s="25">
        <v>1</v>
      </c>
      <c r="L77" s="25">
        <v>1</v>
      </c>
      <c r="M77" s="25">
        <v>1</v>
      </c>
      <c r="N77" s="25"/>
      <c r="O77" s="25"/>
      <c r="P77" s="25"/>
      <c r="Q77" s="25"/>
      <c r="R77" s="25"/>
      <c r="S77" s="25"/>
      <c r="T77" s="25"/>
      <c r="U77" s="25"/>
      <c r="V77" s="25"/>
      <c r="W77" s="25">
        <v>1</v>
      </c>
      <c r="X77" s="24">
        <f>SUM(Tabla2[[#This Row],[OBJ 1]:[OBJ 17]])</f>
        <v>5</v>
      </c>
      <c r="Y77" s="4">
        <v>460979.61</v>
      </c>
      <c r="Z77" s="10"/>
    </row>
    <row r="78" spans="4:26" ht="29.25">
      <c r="D78" s="21"/>
      <c r="E78" s="16">
        <v>77</v>
      </c>
      <c r="F78" s="19" t="s">
        <v>76</v>
      </c>
      <c r="G78" s="25"/>
      <c r="H78" s="25"/>
      <c r="I78" s="25">
        <v>1</v>
      </c>
      <c r="J78" s="25"/>
      <c r="K78" s="25">
        <v>1</v>
      </c>
      <c r="L78" s="25"/>
      <c r="M78" s="25"/>
      <c r="N78" s="25"/>
      <c r="O78" s="25"/>
      <c r="P78" s="25">
        <v>1</v>
      </c>
      <c r="Q78" s="25"/>
      <c r="R78" s="25">
        <v>1</v>
      </c>
      <c r="S78" s="25"/>
      <c r="T78" s="25">
        <v>1</v>
      </c>
      <c r="U78" s="25"/>
      <c r="V78" s="25">
        <v>1</v>
      </c>
      <c r="W78" s="25"/>
      <c r="X78" s="24">
        <f>SUM(Tabla2[[#This Row],[OBJ 1]:[OBJ 17]])</f>
        <v>6</v>
      </c>
      <c r="Y78" s="3">
        <v>1095616.45</v>
      </c>
      <c r="Z78" s="9"/>
    </row>
    <row r="79" spans="4:26" ht="90">
      <c r="D79" s="21"/>
      <c r="E79" s="16">
        <v>78</v>
      </c>
      <c r="F79" s="19" t="s">
        <v>77</v>
      </c>
      <c r="G79" s="25"/>
      <c r="H79" s="25"/>
      <c r="I79" s="25"/>
      <c r="J79" s="25"/>
      <c r="K79" s="25">
        <v>1</v>
      </c>
      <c r="L79" s="25"/>
      <c r="M79" s="25"/>
      <c r="N79" s="25">
        <v>1</v>
      </c>
      <c r="O79" s="25"/>
      <c r="P79" s="25">
        <v>1</v>
      </c>
      <c r="Q79" s="25">
        <v>1</v>
      </c>
      <c r="R79" s="25"/>
      <c r="S79" s="25">
        <v>1</v>
      </c>
      <c r="T79" s="25"/>
      <c r="U79" s="25"/>
      <c r="V79" s="25">
        <v>1</v>
      </c>
      <c r="W79" s="25">
        <v>1</v>
      </c>
      <c r="X79" s="24">
        <f>SUM(Tabla2[[#This Row],[OBJ 1]:[OBJ 17]])</f>
        <v>7</v>
      </c>
      <c r="Y79" s="3">
        <v>712799.4</v>
      </c>
      <c r="Z79" s="9"/>
    </row>
    <row r="80" spans="4:26" ht="30">
      <c r="D80" s="21"/>
      <c r="E80" s="16">
        <v>79</v>
      </c>
      <c r="F80" s="19" t="s">
        <v>78</v>
      </c>
      <c r="G80" s="25">
        <v>1</v>
      </c>
      <c r="H80" s="25">
        <v>1</v>
      </c>
      <c r="I80" s="25"/>
      <c r="J80" s="25"/>
      <c r="K80" s="25">
        <v>1</v>
      </c>
      <c r="L80" s="25"/>
      <c r="M80" s="25"/>
      <c r="N80" s="25">
        <v>1</v>
      </c>
      <c r="O80" s="25"/>
      <c r="P80" s="25"/>
      <c r="Q80" s="25"/>
      <c r="R80" s="25"/>
      <c r="S80" s="25">
        <v>1</v>
      </c>
      <c r="T80" s="25"/>
      <c r="U80" s="25"/>
      <c r="V80" s="25"/>
      <c r="W80" s="25"/>
      <c r="X80" s="24">
        <f>SUM(Tabla2[[#This Row],[OBJ 1]:[OBJ 17]])</f>
        <v>5</v>
      </c>
      <c r="Y80" s="3">
        <v>325593.5</v>
      </c>
      <c r="Z80" s="9"/>
    </row>
    <row r="81" spans="4:26" ht="45">
      <c r="D81" s="21"/>
      <c r="E81" s="16">
        <v>80</v>
      </c>
      <c r="F81" s="19" t="s">
        <v>79</v>
      </c>
      <c r="G81" s="25"/>
      <c r="H81" s="25"/>
      <c r="I81" s="25"/>
      <c r="J81" s="25"/>
      <c r="K81" s="25">
        <v>1</v>
      </c>
      <c r="L81" s="25">
        <v>1</v>
      </c>
      <c r="M81" s="25"/>
      <c r="N81" s="25"/>
      <c r="O81" s="25"/>
      <c r="P81" s="25"/>
      <c r="Q81" s="25"/>
      <c r="R81" s="25"/>
      <c r="S81" s="25">
        <v>1</v>
      </c>
      <c r="T81" s="25"/>
      <c r="U81" s="25"/>
      <c r="V81" s="25">
        <v>1</v>
      </c>
      <c r="W81" s="25"/>
      <c r="X81" s="24">
        <f>SUM(Tabla2[[#This Row],[OBJ 1]:[OBJ 17]])</f>
        <v>4</v>
      </c>
      <c r="Y81" s="3">
        <v>470928.73</v>
      </c>
      <c r="Z81" s="9"/>
    </row>
    <row r="82" spans="4:26">
      <c r="D82" s="21"/>
      <c r="E82" s="16">
        <v>81</v>
      </c>
      <c r="F82" s="19" t="s">
        <v>80</v>
      </c>
      <c r="G82" s="25"/>
      <c r="H82" s="25">
        <v>1</v>
      </c>
      <c r="I82" s="25">
        <v>1</v>
      </c>
      <c r="J82" s="25"/>
      <c r="K82" s="25">
        <v>1</v>
      </c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4">
        <f>SUM(Tabla2[[#This Row],[OBJ 1]:[OBJ 17]])</f>
        <v>3</v>
      </c>
      <c r="Y82" s="3">
        <v>469469.39</v>
      </c>
      <c r="Z82" s="9"/>
    </row>
    <row r="83" spans="4:26" ht="45">
      <c r="D83" s="21"/>
      <c r="E83" s="16">
        <v>82</v>
      </c>
      <c r="F83" s="19" t="s">
        <v>81</v>
      </c>
      <c r="G83" s="25">
        <v>1</v>
      </c>
      <c r="H83" s="25">
        <v>1</v>
      </c>
      <c r="I83" s="25"/>
      <c r="J83" s="25"/>
      <c r="K83" s="25">
        <v>1</v>
      </c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4">
        <f>SUM(Tabla2[[#This Row],[OBJ 1]:[OBJ 17]])</f>
        <v>3</v>
      </c>
      <c r="Y83" s="3">
        <v>400000</v>
      </c>
      <c r="Z83" s="9"/>
    </row>
    <row r="84" spans="4:26">
      <c r="D84" s="22">
        <f ca="1">D20:D84</f>
        <v>0</v>
      </c>
      <c r="E84" s="16"/>
      <c r="F84" s="18" t="s">
        <v>35</v>
      </c>
      <c r="G84" s="26">
        <f>SUM(G2:G83)</f>
        <v>35</v>
      </c>
      <c r="H84" s="26">
        <f>SUBTOTAL(109,H2:H83)</f>
        <v>34</v>
      </c>
      <c r="I84" s="26">
        <f>SUM(I2:I83)</f>
        <v>24</v>
      </c>
      <c r="J84" s="26">
        <f>SUM(J2:J83)</f>
        <v>31</v>
      </c>
      <c r="K84" s="26">
        <f>SUBTOTAL(109,K2:K83)</f>
        <v>74</v>
      </c>
      <c r="L84" s="26">
        <f>SUM(L2:L83)</f>
        <v>16</v>
      </c>
      <c r="M84" s="26">
        <f>SUM(M1:M83)</f>
        <v>1</v>
      </c>
      <c r="N84" s="26">
        <f>SUM(N1:N83)</f>
        <v>28</v>
      </c>
      <c r="O84" s="26">
        <f t="shared" ref="O84:W84" si="0">SUM(O2:O83)</f>
        <v>4</v>
      </c>
      <c r="P84" s="26">
        <f t="shared" si="0"/>
        <v>23</v>
      </c>
      <c r="Q84" s="26">
        <f t="shared" si="0"/>
        <v>9</v>
      </c>
      <c r="R84" s="26">
        <f t="shared" si="0"/>
        <v>25</v>
      </c>
      <c r="S84" s="26">
        <f t="shared" si="0"/>
        <v>25</v>
      </c>
      <c r="T84" s="26">
        <f t="shared" si="0"/>
        <v>1</v>
      </c>
      <c r="U84" s="26">
        <f t="shared" si="0"/>
        <v>16</v>
      </c>
      <c r="V84" s="26">
        <f t="shared" si="0"/>
        <v>28</v>
      </c>
      <c r="W84" s="27">
        <f t="shared" si="0"/>
        <v>15</v>
      </c>
      <c r="X84" s="27">
        <f>SUM(Tabla2[[#This Row],[OBJ 1]:[OBJ 17]])</f>
        <v>389</v>
      </c>
      <c r="Y84" s="15">
        <f>SUM(Y83,Y82,Y81,Y80,Y79,Y78,Y77,Y76,Y75,Y74,Y73,Y72,Y71,Y70,Y69,Y68,Y67,Y66,Y65,Y64,Y63,Y62,Y61,Y60,Y59,Y58,Y57,Y56,Y55,Y54,Y53,Y52,Y51,Y50,Y49,Y48,Y47,Y46,Y45,Y44,Y43,Y42,Y41,Y40,Y39,Y38,Y37,Y36,Y35,Y34,Y33,Y32,Y31,Y30,Y29,Y28,Y27,Y26,Y25,Y24,Y23,Y22,Y21,Y20,Y19,Y18,Y17,Y16,Y15,Y14,Y13,Y12,Y11,Y10,Y9,Y8,Y7,Y6,Y5,Y4,Y3,Y2)</f>
        <v>44292101.730000012</v>
      </c>
      <c r="Z84" s="9"/>
    </row>
    <row r="85" spans="4:26" s="6" customFormat="1">
      <c r="D85" s="21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4:26" s="6" customFormat="1">
      <c r="D86" s="21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4:26" s="6" customFormat="1">
      <c r="D87" s="21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4:26" s="6" customFormat="1">
      <c r="D88" s="21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4:26" s="6" customFormat="1">
      <c r="D89" s="21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4:26" s="6" customFormat="1">
      <c r="D90" s="21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4:26" s="6" customFormat="1">
      <c r="D91" s="21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4:26" s="6" customFormat="1">
      <c r="D92" s="21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4:26" s="6" customFormat="1">
      <c r="D93" s="21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4:26" s="6" customFormat="1">
      <c r="D94" s="21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4:26" s="6" customFormat="1">
      <c r="D95" s="21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4:26" s="6" customFormat="1">
      <c r="D96" s="21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4:23" s="6" customFormat="1">
      <c r="D97" s="21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4:23" s="6" customFormat="1">
      <c r="D98" s="21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4:23" s="6" customFormat="1">
      <c r="D99" s="21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4:23" s="6" customFormat="1">
      <c r="D100" s="21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4:23" s="6" customFormat="1">
      <c r="D101" s="21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4:23" s="6" customFormat="1">
      <c r="D102" s="21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4:23" s="6" customFormat="1">
      <c r="D103" s="21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4:23" s="6" customFormat="1">
      <c r="D104" s="21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4:23" s="6" customFormat="1">
      <c r="D105" s="21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4:23" s="6" customFormat="1">
      <c r="D106" s="21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4:23" s="6" customFormat="1">
      <c r="D107" s="21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4:23" s="6" customFormat="1">
      <c r="D108" s="21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4:23" s="6" customFormat="1">
      <c r="D109" s="21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4:23" s="6" customFormat="1">
      <c r="D110" s="21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4:23" s="6" customFormat="1">
      <c r="D111" s="21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4:23" s="6" customFormat="1">
      <c r="D112" s="21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4:23" s="6" customFormat="1">
      <c r="D113" s="21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4:23" s="6" customFormat="1">
      <c r="D114" s="21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4:23" s="6" customFormat="1">
      <c r="D115" s="21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4:23" s="6" customFormat="1">
      <c r="D116" s="21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4:23" s="6" customFormat="1">
      <c r="D117" s="21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4:23" s="6" customFormat="1">
      <c r="D118" s="21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4:23" s="6" customFormat="1">
      <c r="D119" s="21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4:23" s="6" customFormat="1">
      <c r="D120" s="21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4:23" s="6" customFormat="1">
      <c r="D121" s="21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4:23" s="6" customFormat="1">
      <c r="D122" s="21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4:23" s="6" customFormat="1">
      <c r="D123" s="21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4:23" s="6" customFormat="1">
      <c r="D124" s="21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4:23" s="6" customFormat="1">
      <c r="D125" s="21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4:23" s="6" customFormat="1">
      <c r="D126" s="21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4:23" s="6" customFormat="1">
      <c r="D127" s="21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4:23" s="6" customFormat="1">
      <c r="D128" s="21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4:23" s="6" customFormat="1">
      <c r="D129" s="21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4:23" s="6" customFormat="1">
      <c r="D130" s="21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4:23" s="6" customFormat="1">
      <c r="D131" s="21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4:23" s="6" customFormat="1">
      <c r="D132" s="21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4:23" s="6" customFormat="1">
      <c r="D133" s="21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4:23" s="6" customFormat="1">
      <c r="D134" s="21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4:23" s="6" customFormat="1">
      <c r="D135" s="21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4:23" s="6" customFormat="1">
      <c r="D136" s="21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4:23" s="6" customFormat="1">
      <c r="D137" s="21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4:23" s="6" customFormat="1">
      <c r="D138" s="21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4:23" s="6" customFormat="1">
      <c r="D139" s="21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4:23" s="6" customFormat="1">
      <c r="D140" s="21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4:23" s="6" customFormat="1">
      <c r="D141" s="21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4:23" s="6" customFormat="1">
      <c r="D142" s="21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4:23" s="6" customFormat="1">
      <c r="D143" s="21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4:23" s="6" customFormat="1">
      <c r="D144" s="21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4:23" s="6" customFormat="1">
      <c r="D145" s="21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4:23" s="6" customFormat="1">
      <c r="D146" s="21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4:23" s="6" customFormat="1">
      <c r="D147" s="21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4:23" s="6" customFormat="1">
      <c r="D148" s="21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4:23" s="6" customFormat="1">
      <c r="D149" s="21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4:23" s="6" customFormat="1">
      <c r="D150" s="21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4:23" s="6" customFormat="1">
      <c r="D151" s="21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4:23" s="6" customFormat="1">
      <c r="D152" s="21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4:23" s="6" customFormat="1">
      <c r="D153" s="21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4:23" s="6" customFormat="1">
      <c r="D154" s="21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4:23" s="6" customFormat="1">
      <c r="D155" s="21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4:23" s="6" customFormat="1">
      <c r="D156" s="21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4:23" s="6" customFormat="1">
      <c r="D157" s="21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4:23" s="6" customFormat="1">
      <c r="D158" s="21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4:23" s="6" customFormat="1">
      <c r="D159" s="21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4:23" s="6" customFormat="1">
      <c r="D160" s="21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4:23" s="6" customFormat="1">
      <c r="D161" s="21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4:23" s="6" customFormat="1">
      <c r="D162" s="21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4:23" s="6" customFormat="1">
      <c r="D163" s="21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4:23" s="6" customFormat="1">
      <c r="D164" s="21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4:23" s="6" customFormat="1">
      <c r="D165" s="21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4:23" s="6" customFormat="1">
      <c r="D166" s="21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4:23" s="6" customFormat="1">
      <c r="D167" s="21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4:23" s="6" customFormat="1">
      <c r="D168" s="21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4:23" s="6" customFormat="1">
      <c r="D169" s="21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4:23" s="6" customFormat="1">
      <c r="D170" s="21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4:23" s="6" customFormat="1">
      <c r="D171" s="21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4:23" s="6" customFormat="1">
      <c r="D172" s="21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4:23" s="6" customFormat="1">
      <c r="D173" s="21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4:23" s="6" customFormat="1">
      <c r="D174" s="21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4:23" s="6" customFormat="1">
      <c r="D175" s="21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4:23" s="6" customFormat="1">
      <c r="D176" s="21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4:23" s="6" customFormat="1">
      <c r="D177" s="21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4:23" s="6" customFormat="1">
      <c r="D178" s="21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4:23" s="6" customFormat="1">
      <c r="D179" s="21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4:23" s="6" customFormat="1">
      <c r="D180" s="21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4:23" s="6" customFormat="1">
      <c r="D181" s="21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4:23" s="6" customFormat="1">
      <c r="D182" s="21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4:23" s="6" customFormat="1">
      <c r="D183" s="21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4:23" s="6" customFormat="1">
      <c r="D184" s="21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4:23" s="6" customFormat="1">
      <c r="D185" s="21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4:23" s="6" customFormat="1">
      <c r="D186" s="21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4:23" s="6" customFormat="1">
      <c r="D187" s="21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4:23" s="6" customFormat="1">
      <c r="D188" s="21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4:23" s="6" customFormat="1">
      <c r="D189" s="21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4:23" s="6" customFormat="1">
      <c r="D190" s="21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4:23" s="6" customFormat="1">
      <c r="D191" s="21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4:23" s="6" customFormat="1">
      <c r="D192" s="21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4:23" s="6" customFormat="1">
      <c r="D193" s="21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4:23" s="6" customFormat="1">
      <c r="D194" s="21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4:23" s="6" customFormat="1">
      <c r="D195" s="21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4:23" s="6" customFormat="1">
      <c r="D196" s="21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4:23" s="6" customFormat="1">
      <c r="D197" s="21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4:23" s="6" customFormat="1">
      <c r="D198" s="21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4:23" s="6" customFormat="1">
      <c r="D199" s="21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4:23" s="6" customFormat="1">
      <c r="D200" s="21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4:23" s="6" customFormat="1">
      <c r="D201" s="21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4:23" s="6" customFormat="1">
      <c r="D202" s="21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4:23" s="6" customFormat="1">
      <c r="D203" s="21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4:23" s="6" customFormat="1">
      <c r="D204" s="21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4:23" s="6" customFormat="1">
      <c r="D205" s="21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4:23" s="6" customFormat="1">
      <c r="D206" s="21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4:23" s="6" customFormat="1">
      <c r="D207" s="21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4:23" s="6" customFormat="1">
      <c r="D208" s="21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4:23" s="6" customFormat="1">
      <c r="D209" s="21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4:23" s="6" customFormat="1">
      <c r="D210" s="21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4:23" s="6" customFormat="1">
      <c r="D211" s="21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4:23" s="6" customFormat="1">
      <c r="D212" s="21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4:23" s="6" customFormat="1">
      <c r="D213" s="21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4:23" s="6" customFormat="1">
      <c r="D214" s="21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4:23" s="6" customFormat="1">
      <c r="D215" s="21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4:23" s="6" customFormat="1">
      <c r="D216" s="21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4:23" s="6" customFormat="1">
      <c r="D217" s="21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4:23" s="6" customFormat="1">
      <c r="D218" s="21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4:23" s="6" customFormat="1">
      <c r="D219" s="21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4:23" s="6" customFormat="1">
      <c r="D220" s="21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4:23" s="6" customFormat="1">
      <c r="D221" s="21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4:23" s="6" customFormat="1">
      <c r="D222" s="21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4:23" s="6" customFormat="1">
      <c r="D223" s="21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4:23" s="6" customFormat="1">
      <c r="D224" s="21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4:23" s="6" customFormat="1">
      <c r="D225" s="21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4:23" s="6" customFormat="1">
      <c r="D226" s="21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4:23" s="6" customFormat="1">
      <c r="D227" s="21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4:23" s="6" customFormat="1">
      <c r="D228" s="21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4:23" s="6" customFormat="1">
      <c r="D229" s="21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4:23" s="6" customFormat="1">
      <c r="D230" s="21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4:23" s="6" customFormat="1">
      <c r="D231" s="21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4:23" s="6" customFormat="1">
      <c r="D232" s="21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4:23" s="6" customFormat="1">
      <c r="D233" s="21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4:23" s="6" customFormat="1">
      <c r="D234" s="21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4:23" s="6" customFormat="1">
      <c r="D235" s="21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4:23" s="6" customFormat="1">
      <c r="D236" s="21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4:23" s="6" customFormat="1">
      <c r="D237" s="21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4:23" s="6" customFormat="1">
      <c r="D238" s="21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4:23" s="6" customFormat="1">
      <c r="D239" s="21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4:23" s="6" customFormat="1">
      <c r="D240" s="21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4:23" s="6" customFormat="1">
      <c r="D241" s="21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4:23" s="6" customFormat="1">
      <c r="D242" s="21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4:23" s="6" customFormat="1">
      <c r="D243" s="21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4:23" s="6" customFormat="1">
      <c r="D244" s="21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4:23" s="6" customFormat="1">
      <c r="D245" s="21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4:23" s="6" customFormat="1">
      <c r="D246" s="21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4:23" s="6" customFormat="1">
      <c r="D247" s="21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4:23" s="6" customFormat="1">
      <c r="D248" s="21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4:23" s="6" customFormat="1">
      <c r="D249" s="21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4:23" s="6" customFormat="1">
      <c r="D250" s="21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4:23" s="6" customFormat="1">
      <c r="D251" s="21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4:23" s="6" customFormat="1">
      <c r="D252" s="21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4:23" s="6" customFormat="1">
      <c r="D253" s="21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4:23" s="6" customFormat="1">
      <c r="D254" s="21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4:23" s="6" customFormat="1">
      <c r="D255" s="21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4:23" s="6" customFormat="1">
      <c r="D256" s="21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4:23" s="6" customFormat="1">
      <c r="D257" s="21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4:23" s="6" customFormat="1">
      <c r="D258" s="21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4:23" s="6" customFormat="1">
      <c r="D259" s="21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4:23" s="6" customFormat="1">
      <c r="D260" s="21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4:23" s="6" customFormat="1">
      <c r="D261" s="21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4:23" s="6" customFormat="1">
      <c r="D262" s="21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4:23" s="6" customFormat="1">
      <c r="D263" s="21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4:23" s="6" customFormat="1">
      <c r="D264" s="21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4:23" s="6" customFormat="1">
      <c r="D265" s="21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4:23" s="6" customFormat="1">
      <c r="D266" s="21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4:23" s="6" customFormat="1">
      <c r="D267" s="21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4:23" s="6" customFormat="1">
      <c r="D268" s="21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4:23" s="6" customFormat="1">
      <c r="D269" s="21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4:23" s="6" customFormat="1">
      <c r="D270" s="21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4:23" s="6" customFormat="1">
      <c r="D271" s="21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4:23" s="6" customFormat="1">
      <c r="D272" s="21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4:23" s="6" customFormat="1">
      <c r="D273" s="21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4:23" s="6" customFormat="1">
      <c r="D274" s="21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4:23" s="6" customFormat="1">
      <c r="D275" s="21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4:23" s="6" customFormat="1">
      <c r="D276" s="21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4:23" s="6" customFormat="1">
      <c r="D277" s="21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4:23" s="6" customFormat="1">
      <c r="D278" s="21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4:23" s="6" customFormat="1">
      <c r="D279" s="21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4:23" s="6" customFormat="1">
      <c r="D280" s="21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4:23" s="6" customFormat="1">
      <c r="D281" s="21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4:23" s="6" customFormat="1">
      <c r="D282" s="21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4:23" s="6" customFormat="1">
      <c r="D283" s="21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4:23" s="6" customFormat="1">
      <c r="D284" s="21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4:23" s="6" customFormat="1">
      <c r="D285" s="21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4:23" s="6" customFormat="1">
      <c r="D286" s="21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4:23" s="6" customFormat="1">
      <c r="D287" s="21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4:23" s="6" customFormat="1">
      <c r="D288" s="21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4:23" s="6" customFormat="1">
      <c r="D289" s="21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4:23" s="6" customFormat="1">
      <c r="D290" s="21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4:23" s="6" customFormat="1">
      <c r="D291" s="21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4:23" s="6" customFormat="1">
      <c r="D292" s="21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4:23" s="6" customFormat="1">
      <c r="D293" s="21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4:23" s="6" customFormat="1">
      <c r="D294" s="21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4:23" s="6" customFormat="1">
      <c r="D295" s="21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4:23" s="6" customFormat="1">
      <c r="D296" s="21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4:23" s="6" customFormat="1">
      <c r="D297" s="21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4:23" s="6" customFormat="1">
      <c r="D298" s="21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4:23" s="6" customFormat="1">
      <c r="D299" s="21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4:23" s="6" customFormat="1">
      <c r="D300" s="21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4:23" s="6" customFormat="1">
      <c r="D301" s="21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4:23" s="6" customFormat="1">
      <c r="D302" s="21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4:23" s="6" customFormat="1">
      <c r="D303" s="21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4:23" s="6" customFormat="1">
      <c r="D304" s="21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4:23" s="6" customFormat="1">
      <c r="D305" s="21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4:23" s="6" customFormat="1">
      <c r="D306" s="21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4:23" s="6" customFormat="1">
      <c r="D307" s="21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4:23" s="6" customFormat="1">
      <c r="D308" s="21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4:23" s="6" customFormat="1">
      <c r="D309" s="21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4:23" s="6" customFormat="1">
      <c r="D310" s="21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4:23" s="6" customFormat="1">
      <c r="D311" s="21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4:23" s="6" customFormat="1">
      <c r="D312" s="21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4:23" s="6" customFormat="1">
      <c r="D313" s="21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4:23" s="6" customFormat="1">
      <c r="D314" s="21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4:23" s="6" customFormat="1">
      <c r="D315" s="21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4:23" s="6" customFormat="1">
      <c r="D316" s="21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4:23" s="6" customFormat="1">
      <c r="D317" s="21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4:23" s="6" customFormat="1">
      <c r="D318" s="21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4:23" s="6" customFormat="1">
      <c r="D319" s="21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4:23" s="6" customFormat="1">
      <c r="D320" s="21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4:23" s="6" customFormat="1">
      <c r="D321" s="21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4:23" s="6" customFormat="1">
      <c r="D322" s="21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4:23" s="6" customFormat="1">
      <c r="D323" s="21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4:23" s="6" customFormat="1">
      <c r="D324" s="21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4:23" s="6" customFormat="1">
      <c r="D325" s="21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4:23" s="6" customFormat="1">
      <c r="D326" s="21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4:23" s="6" customFormat="1">
      <c r="D327" s="21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4:23" s="6" customFormat="1">
      <c r="D328" s="21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4:23" s="6" customFormat="1">
      <c r="D329" s="21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4:23" s="6" customFormat="1">
      <c r="D330" s="21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4:23" s="6" customFormat="1">
      <c r="D331" s="21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4:23" s="6" customFormat="1">
      <c r="D332" s="21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4:23" s="6" customFormat="1">
      <c r="D333" s="21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4:23" s="6" customFormat="1">
      <c r="D334" s="21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4:23" s="6" customFormat="1">
      <c r="D335" s="21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4:23" s="6" customFormat="1">
      <c r="D336" s="21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4:23" s="6" customFormat="1">
      <c r="D337" s="21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4:23" s="6" customFormat="1">
      <c r="D338" s="21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4:23" s="6" customFormat="1">
      <c r="D339" s="21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4:23" s="6" customFormat="1">
      <c r="D340" s="21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4:23" s="6" customFormat="1">
      <c r="D341" s="21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4:23" s="6" customFormat="1">
      <c r="D342" s="21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4:23" s="6" customFormat="1">
      <c r="D343" s="21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4:23" s="6" customFormat="1">
      <c r="D344" s="21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4:23" s="6" customFormat="1">
      <c r="D345" s="21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4:23" s="6" customFormat="1">
      <c r="D346" s="21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4:23" s="6" customFormat="1">
      <c r="D347" s="21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4:23" s="6" customFormat="1">
      <c r="D348" s="21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4:23" s="6" customFormat="1">
      <c r="D349" s="21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4:23" s="6" customFormat="1">
      <c r="D350" s="21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4:23" s="6" customFormat="1">
      <c r="D351" s="21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4:23" s="6" customFormat="1">
      <c r="D352" s="21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4:23" s="6" customFormat="1">
      <c r="D353" s="21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4:23" s="6" customFormat="1">
      <c r="D354" s="21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4:23" s="6" customFormat="1">
      <c r="D355" s="21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4:23" s="6" customFormat="1">
      <c r="D356" s="21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4:23" s="6" customFormat="1">
      <c r="D357" s="21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4:23" s="6" customFormat="1">
      <c r="D358" s="21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4:23" s="6" customFormat="1">
      <c r="D359" s="21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4:23" s="6" customFormat="1">
      <c r="D360" s="21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4:23" s="6" customFormat="1">
      <c r="D361" s="21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4:23" s="6" customFormat="1">
      <c r="D362" s="21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4:23" s="6" customFormat="1">
      <c r="D363" s="21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4:23" s="6" customFormat="1">
      <c r="D364" s="5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4:23" s="6" customFormat="1">
      <c r="D365" s="5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4:23" s="6" customFormat="1">
      <c r="D366" s="5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4:23" s="6" customFormat="1">
      <c r="D367" s="5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4:23" s="6" customFormat="1">
      <c r="D368" s="5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4:23" s="6" customFormat="1">
      <c r="D369" s="5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4:23" s="6" customFormat="1">
      <c r="D370" s="5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4:23" s="6" customFormat="1">
      <c r="D371" s="5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4:23" s="6" customFormat="1">
      <c r="D372" s="5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4:23" s="6" customFormat="1">
      <c r="D373" s="5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4:23" s="6" customFormat="1">
      <c r="D374" s="5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4:23" s="6" customFormat="1">
      <c r="D375" s="5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4:23" s="6" customFormat="1">
      <c r="D376" s="5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4:23" s="6" customFormat="1">
      <c r="D377" s="5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4:23" s="6" customFormat="1">
      <c r="D378" s="5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4:23" s="6" customFormat="1">
      <c r="D379" s="5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4:23" s="6" customFormat="1">
      <c r="D380" s="5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4:23" s="6" customFormat="1">
      <c r="D381" s="5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4:23" s="6" customFormat="1">
      <c r="D382" s="5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4:23" s="6" customFormat="1">
      <c r="D383" s="5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4:23" s="6" customFormat="1">
      <c r="D384" s="5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4:23" s="6" customFormat="1">
      <c r="D385" s="5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4:23" s="6" customFormat="1">
      <c r="D386" s="5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4:23" s="6" customFormat="1">
      <c r="D387" s="5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4:23" s="6" customFormat="1">
      <c r="D388" s="5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4:23" s="6" customFormat="1">
      <c r="D389" s="5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4:23" s="6" customFormat="1">
      <c r="D390" s="5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4:23" s="6" customFormat="1">
      <c r="D391" s="5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4:23" s="6" customFormat="1">
      <c r="D392" s="5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4:23" s="6" customFormat="1">
      <c r="D393" s="5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4:23" s="6" customFormat="1">
      <c r="D394" s="5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4:23" s="6" customFormat="1">
      <c r="D395" s="5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4:23" s="6" customFormat="1">
      <c r="D396" s="5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4:23" s="6" customFormat="1">
      <c r="D397" s="5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4:23" s="6" customFormat="1">
      <c r="D398" s="5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4:23" s="6" customFormat="1">
      <c r="D399" s="5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4:23" s="6" customFormat="1">
      <c r="D400" s="5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4:23" s="6" customFormat="1">
      <c r="D401" s="5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4:23" s="6" customFormat="1">
      <c r="D402" s="5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4:23" s="6" customFormat="1">
      <c r="D403" s="5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4:23" s="6" customFormat="1">
      <c r="D404" s="5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4:23" s="6" customFormat="1">
      <c r="D405" s="5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4:23" s="6" customFormat="1">
      <c r="D406" s="5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4:23" s="6" customFormat="1">
      <c r="D407" s="5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4:23" s="6" customFormat="1">
      <c r="D408" s="5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4:23" s="6" customFormat="1">
      <c r="D409" s="5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4:23" s="6" customFormat="1">
      <c r="D410" s="5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4:23" s="6" customFormat="1">
      <c r="D411" s="5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4:23" s="6" customFormat="1">
      <c r="D412" s="5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4:23" s="6" customFormat="1">
      <c r="D413" s="5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4:23" s="6" customFormat="1">
      <c r="D414" s="5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4:23" s="6" customFormat="1">
      <c r="D415" s="5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4:23" s="6" customFormat="1">
      <c r="D416" s="5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4:23" s="6" customFormat="1">
      <c r="D417" s="5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4:23" s="6" customFormat="1">
      <c r="D418" s="5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4:23" s="6" customFormat="1">
      <c r="D419" s="5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4:23" s="6" customFormat="1">
      <c r="D420" s="5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4:23" s="6" customFormat="1">
      <c r="D421" s="5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4:23" s="6" customFormat="1">
      <c r="D422" s="5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4:23" s="6" customFormat="1">
      <c r="D423" s="5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4:23" s="6" customFormat="1">
      <c r="D424" s="5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4:23" s="6" customFormat="1">
      <c r="D425" s="5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4:23" s="6" customFormat="1">
      <c r="D426" s="5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4:23" s="6" customFormat="1">
      <c r="D427" s="5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4:23" s="6" customFormat="1">
      <c r="D428" s="5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4:23" s="6" customFormat="1">
      <c r="D429" s="5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4:23" s="6" customFormat="1">
      <c r="D430" s="5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4:23" s="6" customFormat="1">
      <c r="D431" s="5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4:23" s="6" customFormat="1">
      <c r="D432" s="5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4:23" s="6" customFormat="1">
      <c r="D433" s="5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4:23" s="6" customFormat="1">
      <c r="D434" s="5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4:23" s="6" customFormat="1">
      <c r="D435" s="5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4:23" s="6" customFormat="1">
      <c r="D436" s="5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4:23" s="6" customFormat="1">
      <c r="D437" s="5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4:23" s="6" customFormat="1">
      <c r="D438" s="5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4:23" s="6" customFormat="1">
      <c r="D439" s="5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4:23" s="6" customFormat="1">
      <c r="D440" s="5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4:23" s="6" customFormat="1">
      <c r="D441" s="5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4:23" s="6" customFormat="1">
      <c r="D442" s="5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4:23" s="6" customFormat="1">
      <c r="D443" s="5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4:23" s="6" customFormat="1">
      <c r="D444" s="5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4:23" s="6" customFormat="1">
      <c r="D445" s="5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4:23" s="6" customFormat="1">
      <c r="D446" s="5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4:23" s="6" customFormat="1">
      <c r="D447" s="5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4:23" s="6" customFormat="1">
      <c r="D448" s="5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4:23" s="6" customFormat="1">
      <c r="D449" s="5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4:23" s="6" customFormat="1">
      <c r="D450" s="5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4:23" s="6" customFormat="1">
      <c r="D451" s="5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4:23" s="6" customFormat="1">
      <c r="D452" s="5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4:23" s="6" customFormat="1">
      <c r="D453" s="5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4:23" s="6" customFormat="1">
      <c r="D454" s="5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4:23" s="6" customFormat="1">
      <c r="D455" s="5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4:23" s="6" customFormat="1">
      <c r="D456" s="5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4:23" s="6" customFormat="1">
      <c r="D457" s="5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4:23" s="6" customFormat="1">
      <c r="D458" s="5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4:23" s="6" customFormat="1">
      <c r="D459" s="5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4:23" s="6" customFormat="1">
      <c r="D460" s="5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4:23" s="6" customFormat="1">
      <c r="D461" s="5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4:23" s="6" customFormat="1">
      <c r="D462" s="5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4:23" s="6" customFormat="1">
      <c r="D463" s="5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4:23" s="6" customFormat="1">
      <c r="D464" s="5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4:23" s="6" customFormat="1">
      <c r="D465" s="5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4:23" s="6" customFormat="1">
      <c r="D466" s="5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4:23" s="6" customFormat="1">
      <c r="D467" s="5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4:23" s="6" customFormat="1">
      <c r="D468" s="5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4:23" s="6" customFormat="1">
      <c r="D469" s="5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4:23" s="6" customFormat="1">
      <c r="D470" s="5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4:23" s="6" customFormat="1">
      <c r="D471" s="5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4:23" s="6" customFormat="1">
      <c r="D472" s="5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4:23" s="6" customFormat="1">
      <c r="D473" s="5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4:23" s="6" customFormat="1">
      <c r="D474" s="5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4:23" s="6" customFormat="1">
      <c r="D475" s="5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4:23" s="6" customFormat="1">
      <c r="D476" s="5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4:23" s="6" customFormat="1">
      <c r="D477" s="5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4:23" s="6" customFormat="1">
      <c r="D478" s="5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4:23" s="6" customFormat="1">
      <c r="D479" s="5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4:23" s="6" customFormat="1">
      <c r="D480" s="5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4:23" s="6" customFormat="1">
      <c r="D481" s="5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4:23" s="6" customFormat="1">
      <c r="D482" s="5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4:23" s="6" customFormat="1">
      <c r="D483" s="5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4:23" s="6" customFormat="1">
      <c r="D484" s="5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4:23" s="6" customFormat="1">
      <c r="D485" s="5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4:23" s="6" customFormat="1">
      <c r="D486" s="5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4:23" s="6" customFormat="1">
      <c r="D487" s="5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4:23" s="6" customFormat="1">
      <c r="D488" s="5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4:23" s="6" customFormat="1">
      <c r="D489" s="5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4:23" s="6" customFormat="1">
      <c r="D490" s="5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4:23" s="6" customFormat="1">
      <c r="D491" s="5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4:23" s="6" customFormat="1">
      <c r="D492" s="5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4:23" s="6" customFormat="1">
      <c r="D493" s="5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4:23" s="6" customFormat="1">
      <c r="D494" s="5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4:23" s="6" customFormat="1">
      <c r="D495" s="5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4:23" s="6" customFormat="1">
      <c r="D496" s="5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4:23" s="6" customFormat="1">
      <c r="D497" s="5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4:23" s="6" customFormat="1">
      <c r="D498" s="5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4:23" s="6" customFormat="1">
      <c r="D499" s="5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4:23" s="6" customFormat="1">
      <c r="D500" s="5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4:23" s="6" customFormat="1">
      <c r="D501" s="5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4:23" s="6" customFormat="1">
      <c r="D502" s="5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4:23" s="6" customFormat="1">
      <c r="D503" s="5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4:23" s="6" customFormat="1">
      <c r="D504" s="5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4:23" s="6" customFormat="1">
      <c r="D505" s="5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4:23" s="6" customFormat="1">
      <c r="D506" s="5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4:23" s="6" customFormat="1">
      <c r="D507" s="5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4:23" s="6" customFormat="1">
      <c r="D508" s="5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4:23" s="6" customFormat="1">
      <c r="D509" s="5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4:23" s="6" customFormat="1">
      <c r="D510" s="5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4:23" s="6" customFormat="1">
      <c r="D511" s="5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4:23" s="6" customFormat="1">
      <c r="D512" s="5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4:23" s="6" customFormat="1">
      <c r="D513" s="5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4:23" s="6" customFormat="1">
      <c r="D514" s="5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4:23" s="6" customFormat="1">
      <c r="D515" s="5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4:23" s="6" customFormat="1">
      <c r="D516" s="5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4:23" s="6" customFormat="1">
      <c r="D517" s="5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4:23" s="6" customFormat="1">
      <c r="D518" s="5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4:23" s="6" customFormat="1">
      <c r="D519" s="5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4:23" s="6" customFormat="1">
      <c r="D520" s="5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4:23" s="6" customFormat="1">
      <c r="D521" s="5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4:23" s="6" customFormat="1">
      <c r="D522" s="5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4:23" s="6" customFormat="1">
      <c r="D523" s="5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4:23" s="6" customFormat="1">
      <c r="D524" s="5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4:23" s="6" customFormat="1">
      <c r="D525" s="5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4:23" s="6" customFormat="1">
      <c r="D526" s="5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4:23" s="6" customFormat="1">
      <c r="D527" s="5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4:23" s="6" customFormat="1">
      <c r="D528" s="5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4:23" s="6" customFormat="1">
      <c r="D529" s="5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4:23" s="6" customFormat="1">
      <c r="D530" s="5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4:23" s="6" customFormat="1">
      <c r="D531" s="5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4:23" s="6" customFormat="1">
      <c r="D532" s="5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4:23" s="6" customFormat="1">
      <c r="D533" s="5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4:23" s="6" customFormat="1">
      <c r="D534" s="5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4:23" s="6" customFormat="1">
      <c r="D535" s="5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4:23" s="6" customFormat="1">
      <c r="D536" s="5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4:23" s="6" customFormat="1">
      <c r="D537" s="5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4:23" s="6" customFormat="1">
      <c r="D538" s="5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4:23" s="6" customFormat="1">
      <c r="D539" s="5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4:23" s="6" customFormat="1">
      <c r="D540" s="5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4:23" s="6" customFormat="1">
      <c r="D541" s="5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4:23" s="6" customFormat="1">
      <c r="D542" s="5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4:23" s="6" customFormat="1">
      <c r="D543" s="5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4:23" s="6" customFormat="1">
      <c r="D544" s="5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4:23" s="6" customFormat="1">
      <c r="D545" s="5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4:23" s="6" customFormat="1">
      <c r="D546" s="5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4:23" s="6" customFormat="1">
      <c r="D547" s="5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4:23" s="6" customFormat="1">
      <c r="D548" s="5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4:23" s="6" customFormat="1">
      <c r="D549" s="5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4:23" s="6" customFormat="1">
      <c r="D550" s="5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4:23" s="6" customFormat="1">
      <c r="D551" s="5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4:23" s="6" customFormat="1">
      <c r="D552" s="5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4:23" s="6" customFormat="1">
      <c r="D553" s="5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4:23" s="6" customFormat="1">
      <c r="D554" s="5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4:23" s="6" customFormat="1">
      <c r="D555" s="5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4:23" s="6" customFormat="1">
      <c r="D556" s="5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4:23" s="6" customFormat="1">
      <c r="D557" s="5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4:23" s="6" customFormat="1">
      <c r="D558" s="5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4:23" s="6" customFormat="1">
      <c r="D559" s="5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4:23" s="6" customFormat="1">
      <c r="D560" s="5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4:23" s="6" customFormat="1">
      <c r="D561" s="5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4:23" s="6" customFormat="1">
      <c r="D562" s="5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4:23" s="6" customFormat="1">
      <c r="D563" s="5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4:23" s="6" customFormat="1">
      <c r="D564" s="5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4:23" s="6" customFormat="1">
      <c r="D565" s="5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4:23" s="6" customFormat="1">
      <c r="D566" s="5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4:23" s="6" customFormat="1">
      <c r="D567" s="5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4:23" s="6" customFormat="1">
      <c r="D568" s="5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4:23" s="6" customFormat="1">
      <c r="D569" s="5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4:23" s="6" customFormat="1">
      <c r="D570" s="5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4:23" s="6" customFormat="1">
      <c r="D571" s="5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4:23" s="6" customFormat="1">
      <c r="D572" s="5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4:23" s="6" customFormat="1">
      <c r="D573" s="5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4:23" s="6" customFormat="1">
      <c r="D574" s="5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4:23" s="6" customFormat="1">
      <c r="D575" s="5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4:23" s="6" customFormat="1">
      <c r="D576" s="5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4:23" s="6" customFormat="1">
      <c r="D577" s="5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4:23" s="6" customFormat="1">
      <c r="D578" s="5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4:23" s="6" customFormat="1">
      <c r="D579" s="5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4:23" s="6" customFormat="1">
      <c r="D580" s="5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4:23" s="6" customFormat="1">
      <c r="D581" s="5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4:23" s="6" customFormat="1">
      <c r="D582" s="5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4:23" s="6" customFormat="1">
      <c r="D583" s="5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4:23" s="6" customFormat="1">
      <c r="D584" s="5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4:23" s="6" customFormat="1">
      <c r="D585" s="5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4:23" s="6" customFormat="1">
      <c r="D586" s="5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4:23" s="6" customFormat="1">
      <c r="D587" s="5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4:23" s="6" customFormat="1">
      <c r="D588" s="5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4:23" s="6" customFormat="1">
      <c r="D589" s="5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4:23" s="6" customFormat="1">
      <c r="D590" s="5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4:23" s="6" customFormat="1">
      <c r="D591" s="5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4:23" s="6" customFormat="1">
      <c r="D592" s="5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4:23" s="6" customFormat="1">
      <c r="D593" s="5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4:23" s="6" customFormat="1">
      <c r="D594" s="5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4:23" s="6" customFormat="1">
      <c r="D595" s="5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4:23" s="6" customFormat="1">
      <c r="D596" s="5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4:23" s="6" customFormat="1">
      <c r="D597" s="5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4:23" s="6" customFormat="1">
      <c r="D598" s="5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4:23" s="6" customFormat="1">
      <c r="D599" s="5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4:23" s="6" customFormat="1">
      <c r="D600" s="5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4:23" s="6" customFormat="1">
      <c r="D601" s="5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4:23" s="6" customFormat="1">
      <c r="D602" s="5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4:23" s="6" customFormat="1">
      <c r="D603" s="5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4:23" s="6" customFormat="1">
      <c r="D604" s="5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4:23" s="6" customFormat="1">
      <c r="D605" s="5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4:23" s="6" customFormat="1">
      <c r="D606" s="5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4:23" s="6" customFormat="1">
      <c r="D607" s="5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4:23" s="6" customFormat="1">
      <c r="D608" s="5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4:23" s="6" customFormat="1">
      <c r="D609" s="5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4:23" s="6" customFormat="1">
      <c r="D610" s="5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4:23" s="6" customFormat="1">
      <c r="D611" s="5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4:23" s="6" customFormat="1">
      <c r="D612" s="5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4:23" s="6" customFormat="1">
      <c r="D613" s="5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4:23" s="6" customFormat="1">
      <c r="D614" s="5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4:23" s="6" customFormat="1">
      <c r="D615" s="5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4:23" s="6" customFormat="1">
      <c r="D616" s="5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4:23" s="6" customFormat="1">
      <c r="D617" s="5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4:23" s="6" customFormat="1">
      <c r="D618" s="5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4:23" s="6" customFormat="1">
      <c r="D619" s="5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4:23" s="6" customFormat="1">
      <c r="D620" s="5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4:23" s="6" customFormat="1">
      <c r="D621" s="5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4:23" s="6" customFormat="1">
      <c r="D622" s="5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4:23" s="6" customFormat="1">
      <c r="D623" s="5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4:23" s="6" customFormat="1">
      <c r="D624" s="5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4:23" s="6" customFormat="1">
      <c r="D625" s="5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4:23" s="6" customFormat="1">
      <c r="D626" s="5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4:23" s="6" customFormat="1">
      <c r="D627" s="5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4:23" s="6" customFormat="1">
      <c r="D628" s="5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4:23" s="6" customFormat="1">
      <c r="D629" s="5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4:23" s="6" customFormat="1">
      <c r="D630" s="5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4:23" s="6" customFormat="1">
      <c r="D631" s="5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4:23" s="6" customFormat="1">
      <c r="D632" s="5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4:23" s="6" customFormat="1">
      <c r="D633" s="5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4:23" s="6" customFormat="1">
      <c r="D634" s="5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4:23" s="6" customFormat="1">
      <c r="D635" s="5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4:23" s="6" customFormat="1">
      <c r="D636" s="5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4:23" s="6" customFormat="1">
      <c r="D637" s="5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4:23" s="6" customFormat="1">
      <c r="D638" s="5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4:23" s="6" customFormat="1">
      <c r="D639" s="5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4:23" s="6" customFormat="1">
      <c r="D640" s="5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4:23" s="6" customFormat="1">
      <c r="D641" s="5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4:23" s="6" customFormat="1">
      <c r="D642" s="5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4:23" s="6" customFormat="1">
      <c r="D643" s="5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4:23" s="6" customFormat="1">
      <c r="D644" s="5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4:23" s="6" customFormat="1">
      <c r="D645" s="5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4:23" s="6" customFormat="1">
      <c r="D646" s="5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4:23" s="6" customFormat="1">
      <c r="D647" s="5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4:23" s="6" customFormat="1">
      <c r="D648" s="5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4:23" s="6" customFormat="1">
      <c r="D649" s="5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4:23" s="6" customFormat="1">
      <c r="D650" s="5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4:23" s="6" customFormat="1">
      <c r="D651" s="5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4:23" s="6" customFormat="1">
      <c r="D652" s="5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4:23" s="6" customFormat="1">
      <c r="D653" s="5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4:23" s="6" customFormat="1">
      <c r="D654" s="5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4:23" s="6" customFormat="1">
      <c r="D655" s="5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4:23" s="6" customFormat="1">
      <c r="D656" s="5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4:23" s="6" customFormat="1">
      <c r="D657" s="5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4:23" s="6" customFormat="1">
      <c r="D658" s="5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4:23" s="6" customFormat="1">
      <c r="D659" s="5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4:23" s="6" customFormat="1">
      <c r="D660" s="5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4:23" s="6" customFormat="1">
      <c r="D661" s="5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4:23" s="6" customFormat="1">
      <c r="D662" s="5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4:23" s="6" customFormat="1">
      <c r="D663" s="5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4:23" s="6" customFormat="1">
      <c r="D664" s="5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4:23" s="6" customFormat="1">
      <c r="D665" s="5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4:23" s="6" customFormat="1">
      <c r="D666" s="5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4:23" s="6" customFormat="1">
      <c r="D667" s="5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4:23" s="6" customFormat="1">
      <c r="D668" s="5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4:23" s="6" customFormat="1">
      <c r="D669" s="5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4:23" s="6" customFormat="1">
      <c r="D670" s="5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4:23" s="6" customFormat="1">
      <c r="D671" s="5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4:23" s="6" customFormat="1">
      <c r="D672" s="5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4:23" s="6" customFormat="1">
      <c r="D673" s="5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4:23" s="6" customFormat="1">
      <c r="D674" s="5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4:23" s="6" customFormat="1">
      <c r="D675" s="5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4:23">
      <c r="V676" s="1"/>
    </row>
    <row r="677" spans="4:23">
      <c r="V677" s="1"/>
    </row>
    <row r="678" spans="4:23">
      <c r="V678" s="1"/>
    </row>
    <row r="679" spans="4:23">
      <c r="V679" s="1"/>
    </row>
    <row r="680" spans="4:23">
      <c r="V680" s="1"/>
    </row>
    <row r="681" spans="4:23">
      <c r="V681" s="1"/>
    </row>
    <row r="682" spans="4:23">
      <c r="V682" s="1"/>
    </row>
    <row r="683" spans="4:23">
      <c r="V683" s="1"/>
    </row>
    <row r="684" spans="4:23">
      <c r="V684" s="1"/>
    </row>
    <row r="685" spans="4:23">
      <c r="V685" s="1"/>
    </row>
    <row r="686" spans="4:23">
      <c r="V686" s="1"/>
    </row>
    <row r="687" spans="4:23">
      <c r="V687" s="1"/>
    </row>
    <row r="688" spans="4:23">
      <c r="V688" s="1"/>
    </row>
    <row r="689" spans="22:22">
      <c r="V689" s="1"/>
    </row>
    <row r="690" spans="22:22">
      <c r="V690" s="1"/>
    </row>
    <row r="691" spans="22:22">
      <c r="V691" s="1"/>
    </row>
    <row r="692" spans="22:22">
      <c r="V692" s="1"/>
    </row>
    <row r="693" spans="22:22">
      <c r="V693" s="1"/>
    </row>
    <row r="694" spans="22:22">
      <c r="V694" s="1"/>
    </row>
    <row r="695" spans="22:22">
      <c r="V695" s="1"/>
    </row>
    <row r="696" spans="22:22">
      <c r="V696" s="1"/>
    </row>
    <row r="697" spans="22:22">
      <c r="V697" s="1"/>
    </row>
    <row r="698" spans="22:22">
      <c r="V698" s="1"/>
    </row>
    <row r="699" spans="22:22">
      <c r="V699" s="1"/>
    </row>
    <row r="700" spans="22:22">
      <c r="V700" s="1"/>
    </row>
    <row r="701" spans="22:22">
      <c r="V701" s="1"/>
    </row>
    <row r="702" spans="22:22">
      <c r="V702" s="1"/>
    </row>
    <row r="703" spans="22:22">
      <c r="V703" s="1"/>
    </row>
    <row r="704" spans="22:22">
      <c r="V704" s="1"/>
    </row>
    <row r="705" spans="22:22">
      <c r="V705" s="1"/>
    </row>
    <row r="706" spans="22:22">
      <c r="V706" s="1"/>
    </row>
    <row r="707" spans="22:22">
      <c r="V707" s="1"/>
    </row>
    <row r="708" spans="22:22">
      <c r="V708" s="1"/>
    </row>
    <row r="709" spans="22:22">
      <c r="V709" s="1"/>
    </row>
    <row r="710" spans="22:22">
      <c r="V710" s="1"/>
    </row>
    <row r="711" spans="22:22">
      <c r="V711" s="1"/>
    </row>
    <row r="712" spans="22:22">
      <c r="V712" s="1"/>
    </row>
    <row r="713" spans="22:22">
      <c r="V713" s="1"/>
    </row>
    <row r="714" spans="22:22">
      <c r="V714" s="1"/>
    </row>
    <row r="715" spans="22:22">
      <c r="V715" s="1"/>
    </row>
    <row r="716" spans="22:22">
      <c r="V716" s="1"/>
    </row>
    <row r="717" spans="22:22">
      <c r="V717" s="1"/>
    </row>
    <row r="718" spans="22:22">
      <c r="V718" s="1"/>
    </row>
    <row r="719" spans="22:22">
      <c r="V719" s="1"/>
    </row>
    <row r="720" spans="22:22">
      <c r="V720" s="1"/>
    </row>
    <row r="721" spans="22:22">
      <c r="V721" s="1"/>
    </row>
    <row r="722" spans="22:22">
      <c r="V722" s="1"/>
    </row>
    <row r="723" spans="22:22">
      <c r="V723" s="1"/>
    </row>
    <row r="724" spans="22:22">
      <c r="V724" s="1"/>
    </row>
    <row r="725" spans="22:22">
      <c r="V725" s="1"/>
    </row>
    <row r="726" spans="22:22">
      <c r="V726" s="1"/>
    </row>
    <row r="727" spans="22:22">
      <c r="V727" s="1"/>
    </row>
    <row r="728" spans="22:22">
      <c r="V728" s="1"/>
    </row>
    <row r="729" spans="22:22">
      <c r="V729" s="1"/>
    </row>
    <row r="730" spans="22:22">
      <c r="V730" s="1"/>
    </row>
    <row r="731" spans="22:22">
      <c r="V731" s="1"/>
    </row>
    <row r="732" spans="22:22">
      <c r="V732" s="1"/>
    </row>
    <row r="733" spans="22:22">
      <c r="V733" s="1"/>
    </row>
    <row r="734" spans="22:22">
      <c r="V734" s="1"/>
    </row>
    <row r="735" spans="22:22">
      <c r="V735" s="1"/>
    </row>
    <row r="736" spans="22:22">
      <c r="V736" s="1"/>
    </row>
    <row r="737" spans="22:22">
      <c r="V737" s="1"/>
    </row>
    <row r="738" spans="22:22">
      <c r="V738" s="1"/>
    </row>
    <row r="739" spans="22:22">
      <c r="V739" s="1"/>
    </row>
    <row r="740" spans="22:22">
      <c r="V740" s="1"/>
    </row>
    <row r="741" spans="22:22">
      <c r="V741" s="1"/>
    </row>
    <row r="742" spans="22:22">
      <c r="V742" s="1"/>
    </row>
    <row r="743" spans="22:22">
      <c r="V743" s="1"/>
    </row>
    <row r="744" spans="22:22">
      <c r="V744" s="1"/>
    </row>
    <row r="745" spans="22:22">
      <c r="V745" s="1"/>
    </row>
    <row r="746" spans="22:22">
      <c r="V746" s="1"/>
    </row>
    <row r="747" spans="22:22">
      <c r="V747" s="1"/>
    </row>
    <row r="748" spans="22:22">
      <c r="V748" s="1"/>
    </row>
    <row r="749" spans="22:22">
      <c r="V749" s="1"/>
    </row>
    <row r="750" spans="22:22">
      <c r="V750" s="1"/>
    </row>
    <row r="751" spans="22:22">
      <c r="V751" s="1"/>
    </row>
    <row r="752" spans="22:22">
      <c r="V752" s="1"/>
    </row>
    <row r="753" spans="22:22">
      <c r="V753" s="1"/>
    </row>
    <row r="754" spans="22:22">
      <c r="V754" s="1"/>
    </row>
    <row r="755" spans="22:22">
      <c r="V755" s="1"/>
    </row>
    <row r="756" spans="22:22">
      <c r="V756" s="1"/>
    </row>
    <row r="757" spans="22:22">
      <c r="V757" s="1"/>
    </row>
    <row r="758" spans="22:22">
      <c r="V758" s="1"/>
    </row>
    <row r="759" spans="22:22">
      <c r="V759" s="1"/>
    </row>
    <row r="760" spans="22:22">
      <c r="V760" s="1"/>
    </row>
    <row r="761" spans="22:22">
      <c r="V761" s="1"/>
    </row>
    <row r="762" spans="22:22">
      <c r="V762" s="1"/>
    </row>
    <row r="763" spans="22:22">
      <c r="V763" s="1"/>
    </row>
    <row r="764" spans="22:22">
      <c r="V764" s="1"/>
    </row>
    <row r="765" spans="22:22">
      <c r="V765" s="1"/>
    </row>
    <row r="766" spans="22:22">
      <c r="V766" s="1"/>
    </row>
    <row r="767" spans="22:22">
      <c r="V767" s="1"/>
    </row>
    <row r="768" spans="22:22">
      <c r="V768" s="1"/>
    </row>
    <row r="769" spans="22:22">
      <c r="V769" s="1"/>
    </row>
    <row r="770" spans="22:22">
      <c r="V770" s="1"/>
    </row>
    <row r="771" spans="22:22">
      <c r="V771" s="1"/>
    </row>
    <row r="772" spans="22:22">
      <c r="V772" s="1"/>
    </row>
    <row r="773" spans="22:22">
      <c r="V773" s="1"/>
    </row>
    <row r="774" spans="22:22">
      <c r="V774" s="1"/>
    </row>
    <row r="775" spans="22:22">
      <c r="V775" s="1"/>
    </row>
    <row r="776" spans="22:22">
      <c r="V776" s="1"/>
    </row>
    <row r="777" spans="22:22">
      <c r="V777" s="1"/>
    </row>
    <row r="778" spans="22:22">
      <c r="V778" s="1"/>
    </row>
    <row r="779" spans="22:22">
      <c r="V779" s="1"/>
    </row>
    <row r="780" spans="22:22">
      <c r="V780" s="1"/>
    </row>
    <row r="781" spans="22:22">
      <c r="V781" s="1"/>
    </row>
    <row r="782" spans="22:22">
      <c r="V782" s="1"/>
    </row>
    <row r="783" spans="22:22">
      <c r="V783" s="1"/>
    </row>
    <row r="784" spans="22:22">
      <c r="V784" s="1"/>
    </row>
    <row r="785" spans="22:22">
      <c r="V785" s="1"/>
    </row>
    <row r="786" spans="22:22">
      <c r="V786" s="1"/>
    </row>
    <row r="787" spans="22:22">
      <c r="V787" s="1"/>
    </row>
    <row r="788" spans="22:22">
      <c r="V788" s="1"/>
    </row>
    <row r="789" spans="22:22">
      <c r="V789" s="1"/>
    </row>
    <row r="790" spans="22:22">
      <c r="V790" s="1"/>
    </row>
    <row r="791" spans="22:22">
      <c r="V791" s="1"/>
    </row>
    <row r="792" spans="22:22">
      <c r="V792" s="1"/>
    </row>
    <row r="793" spans="22:22">
      <c r="V793" s="1"/>
    </row>
    <row r="794" spans="22:22">
      <c r="V794" s="1"/>
    </row>
    <row r="795" spans="22:22">
      <c r="V795" s="1"/>
    </row>
    <row r="796" spans="22:22">
      <c r="V796" s="1"/>
    </row>
    <row r="797" spans="22:22">
      <c r="V797" s="1"/>
    </row>
    <row r="798" spans="22:22">
      <c r="V798" s="1"/>
    </row>
    <row r="799" spans="22:22">
      <c r="V799" s="1"/>
    </row>
    <row r="800" spans="22:22">
      <c r="V800" s="1"/>
    </row>
    <row r="801" spans="22:22">
      <c r="V801" s="1"/>
    </row>
    <row r="802" spans="22:22">
      <c r="V802" s="1"/>
    </row>
    <row r="803" spans="22:22">
      <c r="V803" s="1"/>
    </row>
    <row r="804" spans="22:22">
      <c r="V804" s="1"/>
    </row>
    <row r="805" spans="22:22">
      <c r="V805" s="1"/>
    </row>
    <row r="806" spans="22:22">
      <c r="V806" s="1"/>
    </row>
    <row r="807" spans="22:22">
      <c r="V807" s="1"/>
    </row>
    <row r="808" spans="22:22">
      <c r="V808" s="1"/>
    </row>
    <row r="809" spans="22:22">
      <c r="V809" s="1"/>
    </row>
    <row r="810" spans="22:22">
      <c r="V810" s="1"/>
    </row>
    <row r="811" spans="22:22">
      <c r="V811" s="1"/>
    </row>
    <row r="812" spans="22:22">
      <c r="V812" s="1"/>
    </row>
    <row r="813" spans="22:22">
      <c r="V813" s="1"/>
    </row>
    <row r="814" spans="22:22">
      <c r="V814" s="1"/>
    </row>
    <row r="815" spans="22:22">
      <c r="V815" s="1"/>
    </row>
    <row r="816" spans="22:22">
      <c r="V816" s="1"/>
    </row>
    <row r="817" spans="22:22">
      <c r="V817" s="1"/>
    </row>
    <row r="818" spans="22:22">
      <c r="V818" s="1"/>
    </row>
    <row r="819" spans="22:22">
      <c r="V819" s="1"/>
    </row>
    <row r="820" spans="22:22">
      <c r="V820" s="1"/>
    </row>
    <row r="821" spans="22:22">
      <c r="V821" s="1"/>
    </row>
    <row r="822" spans="22:22">
      <c r="V822" s="1"/>
    </row>
    <row r="823" spans="22:22">
      <c r="V823" s="1"/>
    </row>
    <row r="824" spans="22:22">
      <c r="V824" s="1"/>
    </row>
    <row r="825" spans="22:22">
      <c r="V825" s="1"/>
    </row>
    <row r="826" spans="22:22">
      <c r="V826" s="1"/>
    </row>
    <row r="827" spans="22:22">
      <c r="V827" s="1"/>
    </row>
    <row r="828" spans="22:22">
      <c r="V828" s="1"/>
    </row>
    <row r="829" spans="22:22">
      <c r="V829" s="1"/>
    </row>
    <row r="830" spans="22:22">
      <c r="V830" s="1"/>
    </row>
    <row r="831" spans="22:22">
      <c r="V831" s="1"/>
    </row>
    <row r="832" spans="22:22">
      <c r="V832" s="1"/>
    </row>
    <row r="833" spans="22:22">
      <c r="V833" s="1"/>
    </row>
    <row r="834" spans="22:22">
      <c r="V834" s="1"/>
    </row>
    <row r="835" spans="22:22">
      <c r="V835" s="1"/>
    </row>
    <row r="836" spans="22:22">
      <c r="V836" s="1"/>
    </row>
    <row r="837" spans="22:22">
      <c r="V837" s="1"/>
    </row>
    <row r="838" spans="22:22">
      <c r="V838" s="1"/>
    </row>
    <row r="839" spans="22:22">
      <c r="V839" s="1"/>
    </row>
    <row r="840" spans="22:22">
      <c r="V840" s="1"/>
    </row>
    <row r="841" spans="22:22">
      <c r="V841" s="1"/>
    </row>
    <row r="842" spans="22:22">
      <c r="V842" s="1"/>
    </row>
    <row r="843" spans="22:22">
      <c r="V843" s="1"/>
    </row>
    <row r="844" spans="22:22">
      <c r="V844" s="1"/>
    </row>
    <row r="845" spans="22:22">
      <c r="V845" s="1"/>
    </row>
    <row r="846" spans="22:22">
      <c r="V846" s="1"/>
    </row>
    <row r="847" spans="22:22">
      <c r="V847" s="1"/>
    </row>
    <row r="848" spans="22:22">
      <c r="V848" s="1"/>
    </row>
    <row r="849" spans="22:22">
      <c r="V849" s="1"/>
    </row>
    <row r="850" spans="22:22">
      <c r="V850" s="1"/>
    </row>
    <row r="851" spans="22:22">
      <c r="V851" s="1"/>
    </row>
    <row r="852" spans="22:22">
      <c r="V852" s="1"/>
    </row>
    <row r="853" spans="22:22">
      <c r="V853" s="1"/>
    </row>
    <row r="854" spans="22:22">
      <c r="V854" s="1"/>
    </row>
    <row r="855" spans="22:22">
      <c r="V855" s="1"/>
    </row>
    <row r="856" spans="22:22">
      <c r="V856" s="1"/>
    </row>
    <row r="857" spans="22:22">
      <c r="V857" s="1"/>
    </row>
    <row r="858" spans="22:22">
      <c r="V858" s="1"/>
    </row>
    <row r="859" spans="22:22">
      <c r="V859" s="1"/>
    </row>
    <row r="860" spans="22:22">
      <c r="V860" s="1"/>
    </row>
    <row r="861" spans="22:22">
      <c r="V861" s="1"/>
    </row>
    <row r="862" spans="22:22">
      <c r="V862" s="1"/>
    </row>
    <row r="863" spans="22:22">
      <c r="V863" s="1"/>
    </row>
    <row r="864" spans="22:22">
      <c r="V864" s="1"/>
    </row>
    <row r="865" spans="22:22">
      <c r="V865" s="1"/>
    </row>
    <row r="866" spans="22:22">
      <c r="V866" s="1"/>
    </row>
    <row r="867" spans="22:22">
      <c r="V867" s="1"/>
    </row>
    <row r="868" spans="22:22">
      <c r="V868" s="1"/>
    </row>
    <row r="869" spans="22:22">
      <c r="V869" s="1"/>
    </row>
    <row r="870" spans="22:22">
      <c r="V870" s="1"/>
    </row>
    <row r="871" spans="22:22">
      <c r="V871" s="1"/>
    </row>
    <row r="872" spans="22:22">
      <c r="V872" s="1"/>
    </row>
    <row r="873" spans="22:22">
      <c r="V873" s="1"/>
    </row>
    <row r="874" spans="22:22">
      <c r="V874" s="1"/>
    </row>
    <row r="875" spans="22:22">
      <c r="V875" s="1"/>
    </row>
    <row r="876" spans="22:22">
      <c r="V876" s="1"/>
    </row>
    <row r="877" spans="22:22">
      <c r="V877" s="1"/>
    </row>
    <row r="878" spans="22:22">
      <c r="V878" s="1"/>
    </row>
    <row r="879" spans="22:22">
      <c r="V879" s="1"/>
    </row>
    <row r="880" spans="22:22">
      <c r="V880" s="1"/>
    </row>
    <row r="881" spans="22:22">
      <c r="V881" s="1"/>
    </row>
    <row r="882" spans="22:22">
      <c r="V882" s="1"/>
    </row>
    <row r="883" spans="22:22">
      <c r="V883" s="1"/>
    </row>
    <row r="884" spans="22:22">
      <c r="V884" s="1"/>
    </row>
    <row r="885" spans="22:22">
      <c r="V885" s="1"/>
    </row>
    <row r="886" spans="22:22">
      <c r="V886" s="1"/>
    </row>
    <row r="887" spans="22:22">
      <c r="V887" s="1"/>
    </row>
    <row r="888" spans="22:22">
      <c r="V888" s="1"/>
    </row>
    <row r="889" spans="22:22">
      <c r="V889" s="1"/>
    </row>
    <row r="890" spans="22:22">
      <c r="V890" s="1"/>
    </row>
    <row r="891" spans="22:22">
      <c r="V891" s="1"/>
    </row>
    <row r="892" spans="22:22">
      <c r="V892" s="1"/>
    </row>
    <row r="893" spans="22:22">
      <c r="V893" s="1"/>
    </row>
    <row r="894" spans="22:22">
      <c r="V894" s="1"/>
    </row>
    <row r="895" spans="22:22">
      <c r="V895" s="1"/>
    </row>
    <row r="896" spans="22:22">
      <c r="V896" s="1"/>
    </row>
    <row r="897" spans="22:22">
      <c r="V897" s="1"/>
    </row>
    <row r="898" spans="22:22">
      <c r="V898" s="1"/>
    </row>
    <row r="899" spans="22:22">
      <c r="V899" s="1"/>
    </row>
    <row r="900" spans="22:22">
      <c r="V900" s="1"/>
    </row>
    <row r="901" spans="22:22">
      <c r="V901" s="1"/>
    </row>
    <row r="902" spans="22:22">
      <c r="V902" s="1"/>
    </row>
    <row r="903" spans="22:22">
      <c r="V903" s="1"/>
    </row>
    <row r="904" spans="22:22">
      <c r="V904" s="1"/>
    </row>
    <row r="905" spans="22:22">
      <c r="V905" s="1"/>
    </row>
    <row r="906" spans="22:22">
      <c r="V906" s="1"/>
    </row>
    <row r="907" spans="22:22">
      <c r="V907" s="1"/>
    </row>
    <row r="908" spans="22:22">
      <c r="V908" s="1"/>
    </row>
    <row r="909" spans="22:22">
      <c r="V909" s="1"/>
    </row>
    <row r="910" spans="22:22">
      <c r="V910" s="1"/>
    </row>
    <row r="911" spans="22:22">
      <c r="V911" s="1"/>
    </row>
    <row r="912" spans="22:22">
      <c r="V912" s="1"/>
    </row>
    <row r="913" spans="22:22">
      <c r="V913" s="1"/>
    </row>
    <row r="914" spans="22:22">
      <c r="V914" s="1"/>
    </row>
    <row r="915" spans="22:22">
      <c r="V915" s="1"/>
    </row>
    <row r="916" spans="22:22">
      <c r="V916" s="1"/>
    </row>
    <row r="917" spans="22:22">
      <c r="V917" s="1"/>
    </row>
    <row r="918" spans="22:22">
      <c r="V918" s="1"/>
    </row>
    <row r="919" spans="22:22">
      <c r="V919" s="1"/>
    </row>
    <row r="920" spans="22:22">
      <c r="V920" s="1"/>
    </row>
    <row r="921" spans="22:22">
      <c r="V921" s="1"/>
    </row>
    <row r="922" spans="22:22">
      <c r="V922" s="1"/>
    </row>
    <row r="923" spans="22:22">
      <c r="V923" s="1"/>
    </row>
    <row r="924" spans="22:22">
      <c r="V924" s="1"/>
    </row>
    <row r="925" spans="22:22">
      <c r="V925" s="1"/>
    </row>
    <row r="926" spans="22:22">
      <c r="V926" s="1"/>
    </row>
    <row r="927" spans="22:22">
      <c r="V927" s="1"/>
    </row>
    <row r="928" spans="22:22">
      <c r="V928" s="1"/>
    </row>
    <row r="929" spans="22:22">
      <c r="V929" s="1"/>
    </row>
    <row r="930" spans="22:22">
      <c r="V930" s="1"/>
    </row>
    <row r="931" spans="22:22">
      <c r="V931" s="1"/>
    </row>
    <row r="932" spans="22:22">
      <c r="V932" s="1"/>
    </row>
    <row r="933" spans="22:22">
      <c r="V933" s="1"/>
    </row>
    <row r="934" spans="22:22">
      <c r="V934" s="1"/>
    </row>
    <row r="935" spans="22:22">
      <c r="V935" s="1"/>
    </row>
    <row r="936" spans="22:22">
      <c r="V936" s="1"/>
    </row>
    <row r="937" spans="22:22">
      <c r="V937" s="1"/>
    </row>
    <row r="938" spans="22:22">
      <c r="V938" s="1"/>
    </row>
    <row r="939" spans="22:22">
      <c r="V939" s="1"/>
    </row>
    <row r="940" spans="22:22">
      <c r="V940" s="1"/>
    </row>
    <row r="941" spans="22:22">
      <c r="V941" s="1"/>
    </row>
    <row r="942" spans="22:22">
      <c r="V942" s="1"/>
    </row>
    <row r="943" spans="22:22">
      <c r="V943" s="1"/>
    </row>
    <row r="944" spans="22:22">
      <c r="V944" s="1"/>
    </row>
    <row r="945" spans="22:22">
      <c r="V945" s="1"/>
    </row>
    <row r="946" spans="22:22">
      <c r="V946" s="1"/>
    </row>
    <row r="947" spans="22:22">
      <c r="V947" s="1"/>
    </row>
    <row r="948" spans="22:22">
      <c r="V948" s="1"/>
    </row>
    <row r="949" spans="22:22">
      <c r="V949" s="1"/>
    </row>
    <row r="950" spans="22:22">
      <c r="V950" s="1"/>
    </row>
    <row r="951" spans="22:22">
      <c r="V951" s="1"/>
    </row>
    <row r="952" spans="22:22">
      <c r="V952" s="1"/>
    </row>
    <row r="953" spans="22:22">
      <c r="V953" s="1"/>
    </row>
    <row r="954" spans="22:22">
      <c r="V954" s="1"/>
    </row>
    <row r="955" spans="22:22">
      <c r="V955" s="1"/>
    </row>
    <row r="956" spans="22:22">
      <c r="V956" s="1"/>
    </row>
    <row r="957" spans="22:22">
      <c r="V957" s="1"/>
    </row>
    <row r="958" spans="22:22">
      <c r="V958" s="1"/>
    </row>
    <row r="959" spans="22:22">
      <c r="V959" s="1"/>
    </row>
    <row r="960" spans="22:22">
      <c r="V960" s="1"/>
    </row>
    <row r="961" spans="22:22">
      <c r="V961" s="1"/>
    </row>
    <row r="962" spans="22:22">
      <c r="V962" s="1"/>
    </row>
    <row r="963" spans="22:22">
      <c r="V963" s="1"/>
    </row>
    <row r="964" spans="22:22">
      <c r="V964" s="1"/>
    </row>
    <row r="965" spans="22:22">
      <c r="V965" s="1"/>
    </row>
    <row r="966" spans="22:22">
      <c r="V966" s="1"/>
    </row>
    <row r="967" spans="22:22">
      <c r="V967" s="1"/>
    </row>
    <row r="968" spans="22:22">
      <c r="V968" s="1"/>
    </row>
    <row r="969" spans="22:22">
      <c r="V969" s="1"/>
    </row>
    <row r="970" spans="22:22">
      <c r="V970" s="1"/>
    </row>
    <row r="971" spans="22:22">
      <c r="V971" s="1"/>
    </row>
    <row r="972" spans="22:22">
      <c r="V972" s="1"/>
    </row>
    <row r="973" spans="22:22">
      <c r="V973" s="1"/>
    </row>
    <row r="974" spans="22:22">
      <c r="V974" s="1"/>
    </row>
    <row r="975" spans="22:22">
      <c r="V975" s="1"/>
    </row>
    <row r="976" spans="22:22">
      <c r="V976" s="1"/>
    </row>
    <row r="977" spans="22:22">
      <c r="V977" s="1"/>
    </row>
    <row r="978" spans="22:22">
      <c r="V978" s="1"/>
    </row>
    <row r="979" spans="22:22">
      <c r="V979" s="1"/>
    </row>
    <row r="980" spans="22:22">
      <c r="V980" s="1"/>
    </row>
    <row r="981" spans="22:22">
      <c r="V981" s="1"/>
    </row>
    <row r="982" spans="22:22">
      <c r="V982" s="1"/>
    </row>
    <row r="983" spans="22:22">
      <c r="V983" s="1"/>
    </row>
    <row r="984" spans="22:22">
      <c r="V984" s="1"/>
    </row>
    <row r="985" spans="22:22">
      <c r="V985" s="1"/>
    </row>
    <row r="986" spans="22:22">
      <c r="V986" s="1"/>
    </row>
    <row r="987" spans="22:22">
      <c r="V987" s="1"/>
    </row>
    <row r="988" spans="22:22">
      <c r="V988" s="1"/>
    </row>
    <row r="989" spans="22:22">
      <c r="V989" s="1"/>
    </row>
    <row r="990" spans="22:22">
      <c r="V990" s="1"/>
    </row>
    <row r="991" spans="22:22">
      <c r="V991" s="1"/>
    </row>
    <row r="992" spans="22:22">
      <c r="V992" s="1"/>
    </row>
    <row r="993" spans="22:22">
      <c r="V993" s="1"/>
    </row>
    <row r="994" spans="22:22">
      <c r="V994" s="1"/>
    </row>
    <row r="995" spans="22:22">
      <c r="V995" s="1"/>
    </row>
    <row r="996" spans="22:22">
      <c r="V996" s="1"/>
    </row>
    <row r="997" spans="22:22">
      <c r="V997" s="1"/>
    </row>
    <row r="998" spans="22:22">
      <c r="V998" s="1"/>
    </row>
    <row r="999" spans="22:22">
      <c r="V999" s="1"/>
    </row>
    <row r="1000" spans="22:22">
      <c r="V1000" s="1"/>
    </row>
    <row r="1001" spans="22:22">
      <c r="V1001" s="1"/>
    </row>
    <row r="1002" spans="22:22">
      <c r="V1002" s="1"/>
    </row>
    <row r="1003" spans="22:22">
      <c r="V1003" s="1"/>
    </row>
    <row r="1004" spans="22:22">
      <c r="V1004" s="1"/>
    </row>
    <row r="1005" spans="22:22">
      <c r="V1005" s="1"/>
    </row>
    <row r="1006" spans="22:22">
      <c r="V1006" s="1"/>
    </row>
    <row r="1007" spans="22:22">
      <c r="V1007" s="1"/>
    </row>
    <row r="1008" spans="22:22">
      <c r="V1008" s="1"/>
    </row>
    <row r="1009" spans="22:22">
      <c r="V1009" s="1"/>
    </row>
    <row r="1010" spans="22:22">
      <c r="V1010" s="1"/>
    </row>
    <row r="1011" spans="22:22">
      <c r="V1011" s="1"/>
    </row>
    <row r="1012" spans="22:22">
      <c r="V1012" s="1"/>
    </row>
    <row r="1013" spans="22:22">
      <c r="V1013" s="1"/>
    </row>
    <row r="1014" spans="22:22">
      <c r="V1014" s="1"/>
    </row>
    <row r="1015" spans="22:22">
      <c r="V1015" s="1"/>
    </row>
    <row r="1016" spans="22:22">
      <c r="V1016" s="1"/>
    </row>
    <row r="1017" spans="22:22">
      <c r="V1017" s="1"/>
    </row>
    <row r="1018" spans="22:22">
      <c r="V1018" s="1"/>
    </row>
    <row r="1019" spans="22:22">
      <c r="V1019" s="1"/>
    </row>
    <row r="1020" spans="22:22">
      <c r="V1020" s="1"/>
    </row>
    <row r="1021" spans="22:22">
      <c r="V1021" s="1"/>
    </row>
    <row r="1022" spans="22:22">
      <c r="V1022" s="1"/>
    </row>
    <row r="1023" spans="22:22">
      <c r="V1023" s="1"/>
    </row>
    <row r="1024" spans="22:22">
      <c r="V1024" s="1"/>
    </row>
    <row r="1025" spans="22:22">
      <c r="V1025" s="1"/>
    </row>
    <row r="1026" spans="22:22">
      <c r="V1026" s="1"/>
    </row>
    <row r="1027" spans="22:22">
      <c r="V1027" s="1"/>
    </row>
    <row r="1028" spans="22:22">
      <c r="V1028" s="1"/>
    </row>
    <row r="1029" spans="22:22">
      <c r="V1029" s="1"/>
    </row>
    <row r="1030" spans="22:22">
      <c r="V1030" s="1"/>
    </row>
    <row r="1031" spans="22:22">
      <c r="V1031" s="1"/>
    </row>
    <row r="1032" spans="22:22">
      <c r="V1032" s="1"/>
    </row>
    <row r="1033" spans="22:22">
      <c r="V1033" s="1"/>
    </row>
    <row r="1034" spans="22:22">
      <c r="V1034" s="1"/>
    </row>
    <row r="1035" spans="22:22">
      <c r="V1035" s="1"/>
    </row>
    <row r="1036" spans="22:22">
      <c r="V1036" s="1"/>
    </row>
    <row r="1037" spans="22:22">
      <c r="V1037" s="1"/>
    </row>
    <row r="1038" spans="22:22">
      <c r="V1038" s="1"/>
    </row>
    <row r="1039" spans="22:22">
      <c r="V1039" s="1"/>
    </row>
    <row r="1040" spans="22:22">
      <c r="V1040" s="1"/>
    </row>
    <row r="1041" spans="22:22">
      <c r="V1041" s="1"/>
    </row>
    <row r="1042" spans="22:22">
      <c r="V1042" s="1"/>
    </row>
    <row r="1043" spans="22:22">
      <c r="V1043" s="1"/>
    </row>
    <row r="1044" spans="22:22">
      <c r="V1044" s="1"/>
    </row>
    <row r="1045" spans="22:22">
      <c r="V1045" s="1"/>
    </row>
    <row r="1046" spans="22:22">
      <c r="V1046" s="1"/>
    </row>
    <row r="1047" spans="22:22">
      <c r="V1047" s="1"/>
    </row>
    <row r="1048" spans="22:22">
      <c r="V1048" s="1"/>
    </row>
    <row r="1049" spans="22:22">
      <c r="V1049" s="1"/>
    </row>
    <row r="1050" spans="22:22">
      <c r="V1050" s="1"/>
    </row>
    <row r="1051" spans="22:22">
      <c r="V1051" s="1"/>
    </row>
    <row r="1052" spans="22:22">
      <c r="V1052" s="1"/>
    </row>
    <row r="1053" spans="22:22">
      <c r="V1053" s="1"/>
    </row>
    <row r="1054" spans="22:22">
      <c r="V1054" s="1"/>
    </row>
    <row r="1055" spans="22:22">
      <c r="V1055" s="1"/>
    </row>
    <row r="1056" spans="22:22">
      <c r="V1056" s="1"/>
    </row>
    <row r="1057" spans="22:22">
      <c r="V1057" s="1"/>
    </row>
    <row r="1058" spans="22:22">
      <c r="V1058" s="1"/>
    </row>
    <row r="1059" spans="22:22">
      <c r="V1059" s="1"/>
    </row>
    <row r="1060" spans="22:22">
      <c r="V1060" s="1"/>
    </row>
    <row r="1061" spans="22:22">
      <c r="V1061" s="1"/>
    </row>
    <row r="1062" spans="22:22">
      <c r="V1062" s="1"/>
    </row>
    <row r="1063" spans="22:22">
      <c r="V1063" s="1"/>
    </row>
    <row r="1064" spans="22:22">
      <c r="V1064" s="1"/>
    </row>
    <row r="1065" spans="22:22">
      <c r="V1065" s="1"/>
    </row>
    <row r="1066" spans="22:22">
      <c r="V1066" s="1"/>
    </row>
    <row r="1067" spans="22:22">
      <c r="V1067" s="1"/>
    </row>
    <row r="1068" spans="22:22">
      <c r="V1068" s="1"/>
    </row>
    <row r="1069" spans="22:22">
      <c r="V1069" s="1"/>
    </row>
    <row r="1070" spans="22:22">
      <c r="V1070" s="1"/>
    </row>
    <row r="1071" spans="22:22">
      <c r="V1071" s="1"/>
    </row>
    <row r="1072" spans="22:22">
      <c r="V1072" s="1"/>
    </row>
    <row r="1073" spans="22:22">
      <c r="V1073" s="1"/>
    </row>
    <row r="1074" spans="22:22">
      <c r="V1074" s="1"/>
    </row>
    <row r="1075" spans="22:22">
      <c r="V1075" s="1"/>
    </row>
    <row r="1076" spans="22:22">
      <c r="V1076" s="1"/>
    </row>
    <row r="1077" spans="22:22">
      <c r="V1077" s="1"/>
    </row>
    <row r="1078" spans="22:22">
      <c r="V1078" s="1"/>
    </row>
    <row r="1079" spans="22:22">
      <c r="V1079" s="1"/>
    </row>
    <row r="1080" spans="22:22">
      <c r="V1080" s="1"/>
    </row>
    <row r="1081" spans="22:22">
      <c r="V1081" s="1"/>
    </row>
    <row r="1082" spans="22:22">
      <c r="V1082" s="1"/>
    </row>
    <row r="1083" spans="22:22">
      <c r="V1083" s="1"/>
    </row>
    <row r="1084" spans="22:22">
      <c r="V1084" s="1"/>
    </row>
    <row r="1085" spans="22:22">
      <c r="V1085" s="1"/>
    </row>
    <row r="1086" spans="22:22">
      <c r="V1086" s="1"/>
    </row>
    <row r="1087" spans="22:22">
      <c r="V1087" s="1"/>
    </row>
    <row r="1088" spans="22:22">
      <c r="V1088" s="1"/>
    </row>
    <row r="1089" spans="22:22">
      <c r="V1089" s="1"/>
    </row>
    <row r="1090" spans="22:22">
      <c r="V1090" s="1"/>
    </row>
    <row r="1091" spans="22:22">
      <c r="V1091" s="1"/>
    </row>
    <row r="1092" spans="22:22">
      <c r="V1092" s="1"/>
    </row>
    <row r="1093" spans="22:22">
      <c r="V1093" s="1"/>
    </row>
    <row r="1094" spans="22:22">
      <c r="V1094" s="1"/>
    </row>
    <row r="1095" spans="22:22">
      <c r="V1095" s="1"/>
    </row>
    <row r="1096" spans="22:22">
      <c r="V1096" s="1"/>
    </row>
    <row r="1097" spans="22:22">
      <c r="V1097" s="1"/>
    </row>
    <row r="1098" spans="22:22">
      <c r="V1098" s="1"/>
    </row>
    <row r="1099" spans="22:22">
      <c r="V1099" s="1"/>
    </row>
    <row r="1100" spans="22:22">
      <c r="V1100" s="1"/>
    </row>
    <row r="1101" spans="22:22">
      <c r="V1101" s="1"/>
    </row>
    <row r="1102" spans="22:22">
      <c r="V1102" s="1"/>
    </row>
    <row r="1103" spans="22:22">
      <c r="V1103" s="1"/>
    </row>
    <row r="1104" spans="22:22">
      <c r="V1104" s="1"/>
    </row>
    <row r="1105" spans="22:22">
      <c r="V1105" s="1"/>
    </row>
    <row r="1106" spans="22:22">
      <c r="V1106" s="1"/>
    </row>
    <row r="1107" spans="22:22">
      <c r="V1107" s="1"/>
    </row>
    <row r="1108" spans="22:22">
      <c r="V1108" s="1"/>
    </row>
    <row r="1109" spans="22:22">
      <c r="V1109" s="1"/>
    </row>
    <row r="1110" spans="22:22">
      <c r="V1110" s="1"/>
    </row>
    <row r="1111" spans="22:22">
      <c r="V1111" s="1"/>
    </row>
    <row r="1112" spans="22:22">
      <c r="V1112" s="1"/>
    </row>
    <row r="1113" spans="22:22">
      <c r="V1113" s="1"/>
    </row>
    <row r="1114" spans="22:22">
      <c r="V1114" s="1"/>
    </row>
    <row r="1115" spans="22:22">
      <c r="V1115" s="1"/>
    </row>
    <row r="1116" spans="22:22">
      <c r="V1116" s="1"/>
    </row>
    <row r="1117" spans="22:22">
      <c r="V1117" s="1"/>
    </row>
    <row r="1118" spans="22:22">
      <c r="V1118" s="1"/>
    </row>
    <row r="1119" spans="22:22">
      <c r="V1119" s="1"/>
    </row>
    <row r="1120" spans="22:22">
      <c r="V1120" s="1"/>
    </row>
    <row r="1121" spans="22:22">
      <c r="V1121" s="1"/>
    </row>
    <row r="1122" spans="22:22">
      <c r="V1122" s="1"/>
    </row>
    <row r="1123" spans="22:22">
      <c r="V1123" s="1"/>
    </row>
    <row r="1124" spans="22:22">
      <c r="V1124" s="1"/>
    </row>
    <row r="1125" spans="22:22">
      <c r="V1125" s="1"/>
    </row>
    <row r="1126" spans="22:22">
      <c r="V1126" s="1"/>
    </row>
    <row r="1127" spans="22:22">
      <c r="V1127" s="1"/>
    </row>
    <row r="1128" spans="22:22">
      <c r="V1128" s="1"/>
    </row>
    <row r="1129" spans="22:22">
      <c r="V1129" s="1"/>
    </row>
    <row r="1130" spans="22:22">
      <c r="V1130" s="1"/>
    </row>
    <row r="1131" spans="22:22">
      <c r="V1131" s="1"/>
    </row>
    <row r="1132" spans="22:22">
      <c r="V1132" s="1"/>
    </row>
    <row r="1133" spans="22:22">
      <c r="V1133" s="1"/>
    </row>
    <row r="1134" spans="22:22">
      <c r="V1134" s="1"/>
    </row>
    <row r="1135" spans="22:22">
      <c r="V1135" s="1"/>
    </row>
    <row r="1136" spans="22:22">
      <c r="V1136" s="1"/>
    </row>
    <row r="1137" spans="22:22">
      <c r="V1137" s="1"/>
    </row>
    <row r="1138" spans="22:22">
      <c r="V1138" s="1"/>
    </row>
    <row r="1139" spans="22:22">
      <c r="V1139" s="1"/>
    </row>
    <row r="1140" spans="22:22">
      <c r="V1140" s="1"/>
    </row>
    <row r="1141" spans="22:22">
      <c r="V1141" s="1"/>
    </row>
    <row r="1142" spans="22:22">
      <c r="V1142" s="1"/>
    </row>
    <row r="1143" spans="22:22">
      <c r="V1143" s="1"/>
    </row>
    <row r="1144" spans="22:22">
      <c r="V1144" s="1"/>
    </row>
    <row r="1145" spans="22:22">
      <c r="V1145" s="1"/>
    </row>
    <row r="1146" spans="22:22">
      <c r="V1146" s="1"/>
    </row>
    <row r="1147" spans="22:22">
      <c r="V1147" s="1"/>
    </row>
    <row r="1148" spans="22:22">
      <c r="V1148" s="1"/>
    </row>
    <row r="1149" spans="22:22">
      <c r="V1149" s="1"/>
    </row>
    <row r="1150" spans="22:22">
      <c r="V1150" s="1"/>
    </row>
    <row r="1151" spans="22:22">
      <c r="V1151" s="1"/>
    </row>
    <row r="1152" spans="22:22">
      <c r="V1152" s="1"/>
    </row>
    <row r="1153" spans="22:22">
      <c r="V1153" s="1"/>
    </row>
    <row r="1154" spans="22:22">
      <c r="V1154" s="1"/>
    </row>
    <row r="1155" spans="22:22">
      <c r="V1155" s="1"/>
    </row>
    <row r="1156" spans="22:22">
      <c r="V1156" s="1"/>
    </row>
    <row r="1157" spans="22:22">
      <c r="V1157" s="1"/>
    </row>
    <row r="1158" spans="22:22">
      <c r="V1158" s="1"/>
    </row>
    <row r="1159" spans="22:22">
      <c r="V1159" s="1"/>
    </row>
    <row r="1160" spans="22:22">
      <c r="V1160" s="1"/>
    </row>
    <row r="1161" spans="22:22">
      <c r="V1161" s="1"/>
    </row>
    <row r="1162" spans="22:22">
      <c r="V1162" s="1"/>
    </row>
    <row r="1163" spans="22:22">
      <c r="V1163" s="1"/>
    </row>
    <row r="1164" spans="22:22">
      <c r="V1164" s="1"/>
    </row>
    <row r="1165" spans="22:22">
      <c r="V1165" s="1"/>
    </row>
    <row r="1166" spans="22:22">
      <c r="V1166" s="1"/>
    </row>
    <row r="1167" spans="22:22">
      <c r="V1167" s="1"/>
    </row>
    <row r="1168" spans="22:22">
      <c r="V1168" s="1"/>
    </row>
    <row r="1169" spans="22:22">
      <c r="V1169" s="1"/>
    </row>
    <row r="1170" spans="22:22">
      <c r="V1170" s="1"/>
    </row>
    <row r="1171" spans="22:22">
      <c r="V1171" s="1"/>
    </row>
    <row r="1172" spans="22:22">
      <c r="V1172" s="1"/>
    </row>
    <row r="1173" spans="22:22">
      <c r="V1173" s="1"/>
    </row>
    <row r="1174" spans="22:22">
      <c r="V1174" s="1"/>
    </row>
    <row r="1175" spans="22:22">
      <c r="V1175" s="1"/>
    </row>
    <row r="1176" spans="22:22">
      <c r="V1176" s="1"/>
    </row>
    <row r="1177" spans="22:22">
      <c r="V1177" s="1"/>
    </row>
    <row r="1178" spans="22:22">
      <c r="V1178" s="1"/>
    </row>
    <row r="1179" spans="22:22">
      <c r="V1179" s="1"/>
    </row>
    <row r="1180" spans="22:22">
      <c r="V1180" s="1"/>
    </row>
    <row r="1181" spans="22:22">
      <c r="V1181" s="1"/>
    </row>
    <row r="1182" spans="22:22">
      <c r="V1182" s="1"/>
    </row>
    <row r="1183" spans="22:22">
      <c r="V1183" s="1"/>
    </row>
    <row r="1184" spans="22:22">
      <c r="V1184" s="1"/>
    </row>
    <row r="1185" spans="22:22">
      <c r="V1185" s="1"/>
    </row>
    <row r="1186" spans="22:22">
      <c r="V1186" s="1"/>
    </row>
    <row r="1187" spans="22:22">
      <c r="V1187" s="1"/>
    </row>
    <row r="1188" spans="22:22">
      <c r="V1188" s="1"/>
    </row>
    <row r="1189" spans="22:22">
      <c r="V1189" s="1"/>
    </row>
    <row r="1190" spans="22:22">
      <c r="V1190" s="1"/>
    </row>
    <row r="1191" spans="22:22">
      <c r="V1191" s="1"/>
    </row>
    <row r="1192" spans="22:22">
      <c r="V1192" s="1"/>
    </row>
    <row r="1193" spans="22:22">
      <c r="V1193" s="1"/>
    </row>
    <row r="1194" spans="22:22">
      <c r="V1194" s="1"/>
    </row>
    <row r="1195" spans="22:22">
      <c r="V1195" s="1"/>
    </row>
    <row r="1196" spans="22:22">
      <c r="V1196" s="1"/>
    </row>
    <row r="1197" spans="22:22">
      <c r="V1197" s="1"/>
    </row>
    <row r="1198" spans="22:22">
      <c r="V1198" s="1"/>
    </row>
    <row r="1199" spans="22:22">
      <c r="V1199" s="1"/>
    </row>
    <row r="1200" spans="22:22">
      <c r="V1200" s="1"/>
    </row>
    <row r="1201" spans="22:22">
      <c r="V1201" s="1"/>
    </row>
    <row r="1202" spans="22:22">
      <c r="V1202" s="1"/>
    </row>
    <row r="1203" spans="22:22">
      <c r="V1203" s="1"/>
    </row>
    <row r="1204" spans="22:22">
      <c r="V1204" s="1"/>
    </row>
    <row r="1205" spans="22:22">
      <c r="V1205" s="1"/>
    </row>
    <row r="1206" spans="22:22">
      <c r="V1206" s="1"/>
    </row>
    <row r="1207" spans="22:22">
      <c r="V1207" s="1"/>
    </row>
    <row r="1208" spans="22:22">
      <c r="V1208" s="1"/>
    </row>
    <row r="1209" spans="22:22">
      <c r="V1209" s="1"/>
    </row>
    <row r="1210" spans="22:22">
      <c r="V1210" s="1"/>
    </row>
    <row r="1211" spans="22:22">
      <c r="V1211" s="1"/>
    </row>
    <row r="1212" spans="22:22">
      <c r="V1212" s="1"/>
    </row>
    <row r="1213" spans="22:22">
      <c r="V1213" s="1"/>
    </row>
    <row r="1214" spans="22:22">
      <c r="V1214" s="1"/>
    </row>
    <row r="1215" spans="22:22">
      <c r="V1215" s="1"/>
    </row>
    <row r="1216" spans="22:22">
      <c r="V1216" s="1"/>
    </row>
    <row r="1217" spans="22:22">
      <c r="V1217" s="1"/>
    </row>
    <row r="1218" spans="22:22">
      <c r="V1218" s="1"/>
    </row>
    <row r="1219" spans="22:22">
      <c r="V1219" s="1"/>
    </row>
    <row r="1220" spans="22:22">
      <c r="V1220" s="1"/>
    </row>
    <row r="1221" spans="22:22">
      <c r="V1221" s="1"/>
    </row>
    <row r="1222" spans="22:22">
      <c r="V1222" s="1"/>
    </row>
    <row r="1223" spans="22:22">
      <c r="V1223" s="1"/>
    </row>
    <row r="1224" spans="22:22">
      <c r="V1224" s="1"/>
    </row>
    <row r="1225" spans="22:22">
      <c r="V1225" s="1"/>
    </row>
    <row r="1226" spans="22:22">
      <c r="V1226" s="1"/>
    </row>
    <row r="1227" spans="22:22">
      <c r="V1227" s="1"/>
    </row>
    <row r="1228" spans="22:22">
      <c r="V1228" s="1"/>
    </row>
    <row r="1229" spans="22:22">
      <c r="V1229" s="1"/>
    </row>
    <row r="1230" spans="22:22">
      <c r="V1230" s="1"/>
    </row>
    <row r="1231" spans="22:22">
      <c r="V1231" s="1"/>
    </row>
    <row r="1232" spans="22:22">
      <c r="V1232" s="1"/>
    </row>
    <row r="1233" spans="22:22">
      <c r="V1233" s="1"/>
    </row>
    <row r="1234" spans="22:22">
      <c r="V1234" s="1"/>
    </row>
    <row r="1235" spans="22:22">
      <c r="V1235" s="1"/>
    </row>
    <row r="1236" spans="22:22">
      <c r="V1236" s="1"/>
    </row>
    <row r="1237" spans="22:22">
      <c r="V1237" s="1"/>
    </row>
    <row r="1238" spans="22:22">
      <c r="V1238" s="1"/>
    </row>
    <row r="1239" spans="22:22">
      <c r="V1239" s="1"/>
    </row>
    <row r="1240" spans="22:22">
      <c r="V1240" s="1"/>
    </row>
    <row r="1241" spans="22:22">
      <c r="V1241" s="1"/>
    </row>
    <row r="1242" spans="22:22">
      <c r="V1242" s="1"/>
    </row>
    <row r="1243" spans="22:22">
      <c r="V1243" s="1"/>
    </row>
    <row r="1244" spans="22:22">
      <c r="V1244" s="1"/>
    </row>
    <row r="1245" spans="22:22">
      <c r="V1245" s="1"/>
    </row>
    <row r="1246" spans="22:22">
      <c r="V1246" s="1"/>
    </row>
    <row r="1247" spans="22:22">
      <c r="V1247" s="1"/>
    </row>
    <row r="1248" spans="22:22">
      <c r="V1248" s="1"/>
    </row>
    <row r="1249" spans="22:22">
      <c r="V1249" s="1"/>
    </row>
    <row r="1250" spans="22:22">
      <c r="V1250" s="1"/>
    </row>
    <row r="1251" spans="22:22">
      <c r="V1251" s="1"/>
    </row>
    <row r="1252" spans="22:22">
      <c r="V1252" s="1"/>
    </row>
    <row r="1253" spans="22:22">
      <c r="V1253" s="1"/>
    </row>
    <row r="1254" spans="22:22">
      <c r="V1254" s="1"/>
    </row>
    <row r="1255" spans="22:22">
      <c r="V1255" s="1"/>
    </row>
    <row r="1256" spans="22:22">
      <c r="V1256" s="1"/>
    </row>
    <row r="1257" spans="22:22">
      <c r="V1257" s="1"/>
    </row>
    <row r="1258" spans="22:22">
      <c r="V1258" s="1"/>
    </row>
    <row r="1259" spans="22:22">
      <c r="V1259" s="1"/>
    </row>
    <row r="1260" spans="22:22">
      <c r="V1260" s="1"/>
    </row>
    <row r="1261" spans="22:22">
      <c r="V1261" s="1"/>
    </row>
    <row r="1262" spans="22:22">
      <c r="V1262" s="1"/>
    </row>
    <row r="1263" spans="22:22">
      <c r="V1263" s="1"/>
    </row>
    <row r="1264" spans="22:22">
      <c r="V1264" s="1"/>
    </row>
    <row r="1265" spans="22:22">
      <c r="V1265" s="1"/>
    </row>
    <row r="1266" spans="22:22">
      <c r="V1266" s="1"/>
    </row>
    <row r="1267" spans="22:22">
      <c r="V1267" s="1"/>
    </row>
    <row r="1268" spans="22:22">
      <c r="V1268" s="1"/>
    </row>
    <row r="1269" spans="22:22">
      <c r="V1269" s="1"/>
    </row>
    <row r="1270" spans="22:22">
      <c r="V1270" s="1"/>
    </row>
    <row r="1271" spans="22:22">
      <c r="V1271" s="1"/>
    </row>
    <row r="1272" spans="22:22">
      <c r="V1272" s="1"/>
    </row>
    <row r="1273" spans="22:22">
      <c r="V1273" s="1"/>
    </row>
    <row r="1274" spans="22:22">
      <c r="V1274" s="1"/>
    </row>
    <row r="1275" spans="22:22">
      <c r="V1275" s="1"/>
    </row>
    <row r="1276" spans="22:22">
      <c r="V1276" s="1"/>
    </row>
    <row r="1277" spans="22:22">
      <c r="V1277" s="1"/>
    </row>
    <row r="1278" spans="22:22">
      <c r="V1278" s="1"/>
    </row>
    <row r="1279" spans="22:22">
      <c r="V1279" s="1"/>
    </row>
    <row r="1280" spans="22:22">
      <c r="V1280" s="1"/>
    </row>
    <row r="1281" spans="22:22">
      <c r="V1281" s="1"/>
    </row>
    <row r="1282" spans="22:22">
      <c r="V1282" s="1"/>
    </row>
    <row r="1283" spans="22:22">
      <c r="V1283" s="1"/>
    </row>
    <row r="1284" spans="22:22">
      <c r="V1284" s="1"/>
    </row>
    <row r="1285" spans="22:22">
      <c r="V1285" s="1"/>
    </row>
    <row r="1286" spans="22:22">
      <c r="V1286" s="1"/>
    </row>
    <row r="1287" spans="22:22">
      <c r="V1287" s="1"/>
    </row>
    <row r="1288" spans="22:22">
      <c r="V1288" s="1"/>
    </row>
    <row r="1289" spans="22:22">
      <c r="V1289" s="1"/>
    </row>
    <row r="1290" spans="22:22">
      <c r="V1290" s="1"/>
    </row>
    <row r="1291" spans="22:22">
      <c r="V1291" s="1"/>
    </row>
    <row r="1292" spans="22:22">
      <c r="V1292" s="1"/>
    </row>
    <row r="1293" spans="22:22">
      <c r="V1293" s="1"/>
    </row>
    <row r="1294" spans="22:22">
      <c r="V1294" s="1"/>
    </row>
    <row r="1295" spans="22:22">
      <c r="V1295" s="1"/>
    </row>
    <row r="1296" spans="22:22">
      <c r="V1296" s="1"/>
    </row>
    <row r="1297" spans="22:22">
      <c r="V1297" s="1"/>
    </row>
    <row r="1298" spans="22:22">
      <c r="V1298" s="1"/>
    </row>
    <row r="1299" spans="22:22">
      <c r="V1299" s="1"/>
    </row>
    <row r="1300" spans="22:22">
      <c r="V1300" s="1"/>
    </row>
    <row r="1301" spans="22:22">
      <c r="V1301" s="1"/>
    </row>
    <row r="1302" spans="22:22">
      <c r="V1302" s="1"/>
    </row>
    <row r="1303" spans="22:22">
      <c r="V1303" s="1"/>
    </row>
    <row r="1304" spans="22:22">
      <c r="V1304" s="1"/>
    </row>
    <row r="1305" spans="22:22">
      <c r="V1305" s="1"/>
    </row>
    <row r="1306" spans="22:22">
      <c r="V1306" s="1"/>
    </row>
    <row r="1307" spans="22:22">
      <c r="V1307" s="28"/>
    </row>
  </sheetData>
  <conditionalFormatting sqref="G5 G84:I84 K84">
    <cfRule type="containsText" dxfId="55" priority="5" operator="containsText" text="1">
      <formula>NOT(ISERROR(SEARCH("1",G5)))</formula>
    </cfRule>
  </conditionalFormatting>
  <conditionalFormatting sqref="G2">
    <cfRule type="containsText" dxfId="54" priority="4" operator="containsText" text="1,00">
      <formula>NOT(ISERROR(SEARCH("1,00",G2)))</formula>
    </cfRule>
  </conditionalFormatting>
  <conditionalFormatting sqref="G2:W83 G84:I84 K84">
    <cfRule type="containsText" dxfId="53" priority="3" operator="containsText" text="1">
      <formula>NOT(ISERROR(SEARCH("1",G2)))</formula>
    </cfRule>
  </conditionalFormatting>
  <conditionalFormatting sqref="C2">
    <cfRule type="containsText" dxfId="52" priority="2" operator="containsText" text="1">
      <formula>NOT(ISERROR(SEARCH("1",C2)))</formula>
    </cfRule>
  </conditionalFormatting>
  <conditionalFormatting sqref="C2">
    <cfRule type="containsText" dxfId="51" priority="1" operator="containsText" text="1">
      <formula>NOT(ISERROR(SEARCH("1",C2)))</formula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2023-02-20T12:16:58Z</dcterms:created>
  <dcterms:modified xsi:type="dcterms:W3CDTF">2024-05-31T09:56:23Z</dcterms:modified>
  <cp:category/>
  <cp:contentStatus/>
</cp:coreProperties>
</file>