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8"/>
  <workbookPr/>
  <mc:AlternateContent xmlns:mc="http://schemas.openxmlformats.org/markup-compatibility/2006">
    <mc:Choice Requires="x15">
      <x15ac:absPath xmlns:x15ac="http://schemas.microsoft.com/office/spreadsheetml/2010/11/ac" url="D:\Observatorio Cooperación\2019\"/>
    </mc:Choice>
  </mc:AlternateContent>
  <xr:revisionPtr revIDLastSave="1" documentId="11_7F116D5582A736A589EC7DBB3116EAFB2DDC70FC" xr6:coauthVersionLast="47" xr6:coauthVersionMax="47" xr10:uidLastSave="{A663C491-DA4D-4815-BF4F-BBEC7ED5D223}"/>
  <bookViews>
    <workbookView xWindow="0" yWindow="0" windowWidth="28800" windowHeight="12036" firstSheet="3" activeTab="4" xr2:uid="{00000000-000D-0000-FFFF-FFFF00000000}"/>
  </bookViews>
  <sheets>
    <sheet name="CAPITAL POR ONGD" sheetId="1" r:id="rId1"/>
    <sheet name="OBJETIVOS POR PROYECTO" sheetId="2" r:id="rId2"/>
    <sheet name="OBJETIVOS POR ONGD" sheetId="3" r:id="rId3"/>
    <sheet name="PROYECTOS POR ONGD" sheetId="4" r:id="rId4"/>
    <sheet name="PAÍSES POR ONGD" sheetId="5" r:id="rId5"/>
  </sheets>
  <externalReferences>
    <externalReference r:id="rId6"/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D3" i="1" l="1"/>
  <c r="C3" i="1"/>
  <c r="B3" i="1"/>
  <c r="D5" i="1"/>
  <c r="C5" i="1"/>
  <c r="B5" i="1"/>
  <c r="D6" i="1"/>
  <c r="C6" i="1"/>
  <c r="B6" i="1"/>
  <c r="D7" i="1"/>
  <c r="C7" i="1"/>
  <c r="B7" i="1"/>
  <c r="D9" i="1"/>
  <c r="C9" i="1"/>
  <c r="B9" i="1"/>
  <c r="D10" i="1"/>
  <c r="C10" i="1"/>
  <c r="B10" i="1"/>
  <c r="D11" i="1"/>
  <c r="C11" i="1"/>
  <c r="B11" i="1"/>
  <c r="D13" i="1"/>
  <c r="C13" i="1"/>
  <c r="B13" i="1"/>
  <c r="E15" i="1"/>
  <c r="G4" i="4" l="1"/>
  <c r="G5" i="4"/>
  <c r="G6" i="4"/>
  <c r="G11" i="4"/>
  <c r="G7" i="4"/>
  <c r="G8" i="4"/>
  <c r="G12" i="4"/>
  <c r="G9" i="4"/>
  <c r="G10" i="4"/>
  <c r="D2" i="4"/>
  <c r="G2" i="4" s="1"/>
  <c r="E14" i="1" l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<sst xmlns="http://schemas.openxmlformats.org/spreadsheetml/2006/main" count="172" uniqueCount="110">
  <si>
    <t>ONGD</t>
  </si>
  <si>
    <t>INVERSIÓN</t>
  </si>
  <si>
    <t xml:space="preserve">APORTACIÓN GENERALITAT </t>
  </si>
  <si>
    <t>APORTACIONES PROPIAS</t>
  </si>
  <si>
    <t>TOTAL</t>
  </si>
  <si>
    <t>PORCENTAJE DEL CAPITAL TOTAL DE TODOS LOS PROYECTOS</t>
  </si>
  <si>
    <t>ASOCIACIÓN ESPAÑA CON ACNUR</t>
  </si>
  <si>
    <t>CESAL</t>
  </si>
  <si>
    <t>ASOCIACIÓN COMITÉ ESPAÑOL DE LA UNRWA-UNRWACE</t>
  </si>
  <si>
    <t xml:space="preserve">FUNDACIÓN ALIANZA POR LOS DERECHOS, LA IGUALDAD Y LA SOLIDARIDAD INTERNACIONAL </t>
  </si>
  <si>
    <t>FUNDACIÓN UNICED-COMITÉ ESPAÑOL</t>
  </si>
  <si>
    <t>FUNDACIÓN MUSOL</t>
  </si>
  <si>
    <t>FUNDACIÓN VICENTE FERRER</t>
  </si>
  <si>
    <t>MÉDICOS DEL MUNDO</t>
  </si>
  <si>
    <t>ASOCIACIÓN ENTREPUEBLOS</t>
  </si>
  <si>
    <t>FARMAMUNDI</t>
  </si>
  <si>
    <t>ECOSOL</t>
  </si>
  <si>
    <t>AIDA</t>
  </si>
  <si>
    <t>ASAMBLEA COOPERACIÓN POR LA PAZ</t>
  </si>
  <si>
    <t>ASOCIACIÓN MOVIMIENTO POR LA PAZ/ATELIER</t>
  </si>
  <si>
    <t>PAÍS RECEPTOR</t>
  </si>
  <si>
    <t>Nº ODS</t>
  </si>
  <si>
    <t>ODS CUMPLIDOS</t>
  </si>
  <si>
    <t xml:space="preserve">AIDA </t>
  </si>
  <si>
    <t>Marruecos</t>
  </si>
  <si>
    <t>3;5;8;10;17</t>
  </si>
  <si>
    <t>Senegal</t>
  </si>
  <si>
    <t>1;2;3;5;6;7;8;10</t>
  </si>
  <si>
    <t xml:space="preserve">ASOCIACIÓN SOLIDARIA PERIFERIAS DEL MUNDO/BRIGADAS INTERNACIONALES DE PAZ DEL ESTADO ESPAÑOL </t>
  </si>
  <si>
    <t>Guatemala</t>
  </si>
  <si>
    <t>1;5;12;16;17</t>
  </si>
  <si>
    <t xml:space="preserve">ARQUITECTURA SIN FRONTERAS </t>
  </si>
  <si>
    <t>Nicaragua</t>
  </si>
  <si>
    <t>1;2;3;4;5;6;12</t>
  </si>
  <si>
    <t xml:space="preserve">ASAMBLEA COOPERACIÓN POR LA PAZ </t>
  </si>
  <si>
    <t>Territorios Palestinos</t>
  </si>
  <si>
    <t>1;2;5;16;17</t>
  </si>
  <si>
    <t>1;4;5;7;8;10</t>
  </si>
  <si>
    <t xml:space="preserve">ASOCIACIÓN ENTREPUEBLOS </t>
  </si>
  <si>
    <t>Perú</t>
  </si>
  <si>
    <t>5;6;12;13;15;16;17</t>
  </si>
  <si>
    <t xml:space="preserve">ASOCIACIÓN ESPAÑA CON ACNUR </t>
  </si>
  <si>
    <t>Chad</t>
  </si>
  <si>
    <t>1;5;8;12;13</t>
  </si>
  <si>
    <t>ASOCIACIÓN INFANCIA SIN FRONTERAS</t>
  </si>
  <si>
    <t>3;6;8;11;12;15</t>
  </si>
  <si>
    <t xml:space="preserve">ASOCIACIÓN INFANCIA SIN FRONTERAS (ISF) </t>
  </si>
  <si>
    <t>Niger</t>
  </si>
  <si>
    <t>2;5;7;8;10;13;15</t>
  </si>
  <si>
    <t>ASOCIACIÓN PETJADES</t>
  </si>
  <si>
    <t>4;5;8;16;17</t>
  </si>
  <si>
    <t xml:space="preserve">ASOCIACIÓN POR LA PAZ Y EL DESARROLLO  </t>
  </si>
  <si>
    <t>1;2;3;4;5;12;13;16</t>
  </si>
  <si>
    <t xml:space="preserve">CERAI </t>
  </si>
  <si>
    <t>Bolivia</t>
  </si>
  <si>
    <t>1;2;5;6;8;12;13;15;16</t>
  </si>
  <si>
    <t xml:space="preserve">CESAL </t>
  </si>
  <si>
    <t>Republica Dominicana</t>
  </si>
  <si>
    <t>2;5;8;13;16</t>
  </si>
  <si>
    <t xml:space="preserve">CRUZ ROJA ESPAÑOLA- C.V </t>
  </si>
  <si>
    <t>Burkina Faso</t>
  </si>
  <si>
    <t>1;2;6;9;12;13;15</t>
  </si>
  <si>
    <t xml:space="preserve">ECOSOL </t>
  </si>
  <si>
    <t>Ecuador</t>
  </si>
  <si>
    <t>1;2;4;5;8;10;12</t>
  </si>
  <si>
    <t xml:space="preserve">FUNDACIÓN DEL VALLE </t>
  </si>
  <si>
    <t>El Salvador</t>
  </si>
  <si>
    <t>4;5;8;15;16</t>
  </si>
  <si>
    <t xml:space="preserve">FUNDACIÓN MAINEL / FUNDACIÓN DEL VALLE </t>
  </si>
  <si>
    <t>4;5;8;12;16</t>
  </si>
  <si>
    <t xml:space="preserve">FUNDACIÓN MUSOL </t>
  </si>
  <si>
    <t>1;2;5;6;13;16</t>
  </si>
  <si>
    <t>1;2;5;13;15;16</t>
  </si>
  <si>
    <t xml:space="preserve">FUNDACIÓN TREBALL SOLIDARI </t>
  </si>
  <si>
    <t>1;2;3;5;6</t>
  </si>
  <si>
    <t xml:space="preserve">MEDICUS MUNDI </t>
  </si>
  <si>
    <t>Burkina faso</t>
  </si>
  <si>
    <t>3;5;6;8;16</t>
  </si>
  <si>
    <t>Nº OBJETIVOS</t>
  </si>
  <si>
    <t>DIVISIÓN EN Nº DE PROYECTOS</t>
  </si>
  <si>
    <t>ARQUITECTURA SIN FRONTERAS</t>
  </si>
  <si>
    <t xml:space="preserve">ASOCIACIÓN POR LA PAZ Y EL DESARROLLO </t>
  </si>
  <si>
    <t>CERAI</t>
  </si>
  <si>
    <t>CRUZ ROJA ESPAÑOLA- C.V</t>
  </si>
  <si>
    <t>INFANCIA SIN FRONTERAS</t>
  </si>
  <si>
    <t>MEDICUS MUNDI</t>
  </si>
  <si>
    <t>NºPROYECTOS</t>
  </si>
  <si>
    <t>PAÍSES</t>
  </si>
  <si>
    <t>PAÍS DE MÁXIMA INVERSIÓN</t>
  </si>
  <si>
    <t>INVERSIÓN2</t>
  </si>
  <si>
    <t>% DEL CAPITAL TOTAL DEL PROYECTO</t>
  </si>
  <si>
    <t>Marruecos / Senegal</t>
  </si>
  <si>
    <t>Nicaragua / Níger</t>
  </si>
  <si>
    <t>Guatemala / Mozambique</t>
  </si>
  <si>
    <t>ASAMBLEA DE COOPERACIÓN POR LA PAZ</t>
  </si>
  <si>
    <t>Níger / Territorios Palestinos</t>
  </si>
  <si>
    <t>ASOCIACIÓN ENTRE PUEBLOS</t>
  </si>
  <si>
    <t>Perú / Nicaragua</t>
  </si>
  <si>
    <t>FARMACÉUTICOS MUNDI</t>
  </si>
  <si>
    <t>Nicaragua / El Salvador</t>
  </si>
  <si>
    <t>Bolivia / Territorios Palestinos</t>
  </si>
  <si>
    <t>Republica Dominicana / Mauritania</t>
  </si>
  <si>
    <t>Republica dominicana</t>
  </si>
  <si>
    <t>Senegal / Burkina Faso</t>
  </si>
  <si>
    <t>El Salvador / Republica Dominicana / Perú</t>
  </si>
  <si>
    <t xml:space="preserve">Senegal / Guatemala / Bolivia </t>
  </si>
  <si>
    <t>Nº PAÍSES</t>
  </si>
  <si>
    <t>Nicaragua / Niger</t>
  </si>
  <si>
    <t>Niger / Territorios Palestinos</t>
  </si>
  <si>
    <t>Republica dominicana / Mauritania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</si>
</sst>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499984740745262"/>
        <bgColor theme="0" tint="-0.34998626667073579"/>
      </patternFill>
    </fill>
    <fill>
      <patternFill patternType="solid">
        <fgColor theme="7" tint="-0.499984740745262"/>
        <bgColor theme="0" tint="-0.14999847407452621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43">
    <xf numFmtId="0" fontId="0" fillId="0" borderId="0" xfId="0"/>
    <xf numFmtId="0" fontId="0" fillId="3" borderId="0" xfId="0" applyFill="1"/>
    <xf numFmtId="10" fontId="0" fillId="0" borderId="2" xfId="0" applyNumberFormat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0" fontId="0" fillId="4" borderId="0" xfId="0" applyNumberForma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3" borderId="0" xfId="0" applyFont="1" applyFill="1"/>
    <xf numFmtId="0" fontId="0" fillId="3" borderId="0" xfId="0" applyFill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64" fontId="5" fillId="4" borderId="0" xfId="0" applyNumberFormat="1" applyFont="1" applyFill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0" fontId="5" fillId="4" borderId="0" xfId="0" applyNumberFormat="1" applyFont="1" applyFill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10" fontId="0" fillId="3" borderId="0" xfId="0" applyNumberFormat="1" applyFill="1"/>
    <xf numFmtId="10" fontId="0" fillId="0" borderId="4" xfId="0" applyNumberFormat="1" applyBorder="1" applyAlignment="1">
      <alignment horizontal="center" vertical="center" wrapText="1"/>
    </xf>
    <xf numFmtId="0" fontId="3" fillId="4" borderId="1" xfId="2" applyFont="1" applyFill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0" fontId="4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10" fontId="4" fillId="0" borderId="1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3" xfId="1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tas" xfId="2" builtinId="10"/>
  </cellStyles>
  <dxfs count="3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center" textRotation="0" wrapText="1" indent="0" justifyLastLine="0" shrinkToFit="0" readingOrder="0"/>
    </dxf>
    <dxf>
      <numFmt numFmtId="14" formatCode="0.00%"/>
      <alignment horizontal="center" vertical="center" textRotation="0" wrapText="1" indent="0" justifyLastLine="0" shrinkToFit="0" readingOrder="0"/>
    </dxf>
    <dxf>
      <numFmt numFmtId="164" formatCode="#,##0.00\ &quot;€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#,##0.00\ &quot;€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#,##0.00\ &quot;€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0" tint="-0.14999847407452621"/>
          <bgColor theme="7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2"/>
        <color theme="0"/>
      </font>
      <fill>
        <patternFill patternType="solid">
          <fgColor indexed="64"/>
          <bgColor theme="7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fill>
        <patternFill>
          <fgColor indexed="64"/>
          <bgColor theme="7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55C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FINANCIACIÓN</a:t>
            </a:r>
            <a:r>
              <a:rPr lang="es-ES" baseline="0"/>
              <a:t>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'CAPITAL POR ONGD'!$C$1</c:f>
              <c:strCache>
                <c:ptCount val="1"/>
                <c:pt idx="0">
                  <c:v>APORTACIÓN GENERALITAT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'CAPITAL POR ONGD'!$A$2:$A$15</c:f>
              <c:strCache>
                <c:ptCount val="14"/>
                <c:pt idx="0">
                  <c:v>ASOCIACIÓN ESPAÑA CON ACNUR</c:v>
                </c:pt>
                <c:pt idx="1">
                  <c:v>CESAL</c:v>
                </c:pt>
                <c:pt idx="2">
                  <c:v>ASOCIACIÓN COMITÉ ESPAÑOL DE LA UNRWA-UNRWACE</c:v>
                </c:pt>
                <c:pt idx="3">
                  <c:v>FUNDACIÓN ALIANZA POR LOS DERECHOS, LA IGUALDAD Y LA SOLIDARIDAD INTERNACIONAL </c:v>
                </c:pt>
                <c:pt idx="4">
                  <c:v>FUNDACIÓN UNICED-COMITÉ ESPAÑOL</c:v>
                </c:pt>
                <c:pt idx="5">
                  <c:v>FUNDACIÓN MUSOL</c:v>
                </c:pt>
                <c:pt idx="6">
                  <c:v>FUNDACIÓN VICENTE FERRER</c:v>
                </c:pt>
                <c:pt idx="7">
                  <c:v>MÉDICOS DEL MUNDO</c:v>
                </c:pt>
                <c:pt idx="8">
                  <c:v>ASOCIACIÓN ENTREPUEBLOS</c:v>
                </c:pt>
                <c:pt idx="9">
                  <c:v>FARMAMUNDI</c:v>
                </c:pt>
                <c:pt idx="10">
                  <c:v>ECOSOL</c:v>
                </c:pt>
                <c:pt idx="11">
                  <c:v>AIDA</c:v>
                </c:pt>
                <c:pt idx="12">
                  <c:v>ASAMBLEA COOPERACIÓN POR LA PAZ</c:v>
                </c:pt>
                <c:pt idx="13">
                  <c:v>ASOCIACIÓN MOVIMIENTO POR LA PAZ/ATELIER</c:v>
                </c:pt>
              </c:strCache>
            </c:strRef>
          </c:cat>
          <c:val>
            <c:numRef>
              <c:f>'CAPITAL POR ONGD'!$C$2:$C$15</c:f>
              <c:numCache>
                <c:formatCode>0.00%</c:formatCode>
                <c:ptCount val="14"/>
                <c:pt idx="0">
                  <c:v>0.3266</c:v>
                </c:pt>
                <c:pt idx="1">
                  <c:v>0.59306666666666663</c:v>
                </c:pt>
                <c:pt idx="2">
                  <c:v>0.53180000000000005</c:v>
                </c:pt>
                <c:pt idx="3">
                  <c:v>0.62775000000000003</c:v>
                </c:pt>
                <c:pt idx="4">
                  <c:v>0.53420000000000001</c:v>
                </c:pt>
                <c:pt idx="5">
                  <c:v>0.85386666666666666</c:v>
                </c:pt>
                <c:pt idx="6">
                  <c:v>0.5212</c:v>
                </c:pt>
                <c:pt idx="7">
                  <c:v>0.59355000000000002</c:v>
                </c:pt>
                <c:pt idx="8">
                  <c:v>0.69084999999999996</c:v>
                </c:pt>
                <c:pt idx="9">
                  <c:v>0.69974999999999998</c:v>
                </c:pt>
                <c:pt idx="10">
                  <c:v>0.61739999999999995</c:v>
                </c:pt>
                <c:pt idx="11">
                  <c:v>0.73475000000000001</c:v>
                </c:pt>
                <c:pt idx="12">
                  <c:v>0.50590000000000002</c:v>
                </c:pt>
                <c:pt idx="13">
                  <c:v>0.65869999999999995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8-4F2B-9C9C-615A66C8E79D}"/>
            </c:ext>
          </c:extLst>
        </c:ser>
        <c:ser>
          <c:idx val="1"/>
          <c:order val="1"/>
          <c:tx>
            <c:strRef>
              <c:f>'CAPITAL POR ONGD'!$D$1</c:f>
              <c:strCache>
                <c:ptCount val="1"/>
                <c:pt idx="0">
                  <c:v>APORTACIONES PROPIAS</c:v>
                </c:pt>
              </c:strCache>
            </c:strRef>
          </c:tx>
          <c:spPr>
            <a:solidFill>
              <a:srgbClr val="955C17"/>
            </a:solidFill>
            <a:ln>
              <a:noFill/>
            </a:ln>
            <a:effectLst/>
          </c:spPr>
          <c:invertIfNegative val="0"/>
          <c:cat>
            <c:strRef>
              <c:f>'CAPITAL POR ONGD'!$A$2:$A$15</c:f>
              <c:strCache>
                <c:ptCount val="14"/>
                <c:pt idx="0">
                  <c:v>ASOCIACIÓN ESPAÑA CON ACNUR</c:v>
                </c:pt>
                <c:pt idx="1">
                  <c:v>CESAL</c:v>
                </c:pt>
                <c:pt idx="2">
                  <c:v>ASOCIACIÓN COMITÉ ESPAÑOL DE LA UNRWA-UNRWACE</c:v>
                </c:pt>
                <c:pt idx="3">
                  <c:v>FUNDACIÓN ALIANZA POR LOS DERECHOS, LA IGUALDAD Y LA SOLIDARIDAD INTERNACIONAL </c:v>
                </c:pt>
                <c:pt idx="4">
                  <c:v>FUNDACIÓN UNICED-COMITÉ ESPAÑOL</c:v>
                </c:pt>
                <c:pt idx="5">
                  <c:v>FUNDACIÓN MUSOL</c:v>
                </c:pt>
                <c:pt idx="6">
                  <c:v>FUNDACIÓN VICENTE FERRER</c:v>
                </c:pt>
                <c:pt idx="7">
                  <c:v>MÉDICOS DEL MUNDO</c:v>
                </c:pt>
                <c:pt idx="8">
                  <c:v>ASOCIACIÓN ENTREPUEBLOS</c:v>
                </c:pt>
                <c:pt idx="9">
                  <c:v>FARMAMUNDI</c:v>
                </c:pt>
                <c:pt idx="10">
                  <c:v>ECOSOL</c:v>
                </c:pt>
                <c:pt idx="11">
                  <c:v>AIDA</c:v>
                </c:pt>
                <c:pt idx="12">
                  <c:v>ASAMBLEA COOPERACIÓN POR LA PAZ</c:v>
                </c:pt>
                <c:pt idx="13">
                  <c:v>ASOCIACIÓN MOVIMIENTO POR LA PAZ/ATELIER</c:v>
                </c:pt>
              </c:strCache>
            </c:strRef>
          </c:cat>
          <c:val>
            <c:numRef>
              <c:f>'CAPITAL POR ONGD'!$D$2:$D$15</c:f>
              <c:numCache>
                <c:formatCode>0.00%</c:formatCode>
                <c:ptCount val="14"/>
                <c:pt idx="0">
                  <c:v>0.6734</c:v>
                </c:pt>
                <c:pt idx="1">
                  <c:v>0.40693333333333331</c:v>
                </c:pt>
                <c:pt idx="2">
                  <c:v>0.46820000000000001</c:v>
                </c:pt>
                <c:pt idx="3">
                  <c:v>0.37224999999999997</c:v>
                </c:pt>
                <c:pt idx="4">
                  <c:v>0.46579999999999999</c:v>
                </c:pt>
                <c:pt idx="5">
                  <c:v>0.14613333333333334</c:v>
                </c:pt>
                <c:pt idx="6">
                  <c:v>0.4788</c:v>
                </c:pt>
                <c:pt idx="7">
                  <c:v>0.40644999999999998</c:v>
                </c:pt>
                <c:pt idx="8">
                  <c:v>0.30914999999999998</c:v>
                </c:pt>
                <c:pt idx="9">
                  <c:v>0.30025000000000002</c:v>
                </c:pt>
                <c:pt idx="10">
                  <c:v>0.3826</c:v>
                </c:pt>
                <c:pt idx="11">
                  <c:v>0.26524999999999999</c:v>
                </c:pt>
                <c:pt idx="12">
                  <c:v>0.49409999999999998</c:v>
                </c:pt>
                <c:pt idx="13">
                  <c:v>0.34129999999999999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8-4F2B-9C9C-615A66C8E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9903519"/>
        <c:axId val="809907263"/>
      </c:barChart>
      <c:catAx>
        <c:axId val="809903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907263"/>
        <c:crosses val="autoZero"/>
        <c:auto val="1"/>
        <c:lblAlgn val="ctr"/>
        <c:lblOffset val="100"/>
        <c:noMultiLvlLbl val="0"/>
      </c:catAx>
      <c:valAx>
        <c:axId val="809907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903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0889357421692846"/>
          <c:y val="0.17171296296296298"/>
          <c:w val="0.51240507214516973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'CAPITAL POR ONGD'!$B$1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rgbClr val="955C17"/>
            </a:solidFill>
            <a:ln>
              <a:noFill/>
            </a:ln>
            <a:effectLst/>
          </c:spPr>
          <c:invertIfNegative val="0"/>
          <c:cat>
            <c:strRef>
              <c:f>'CAPITAL POR ONGD'!$A$2:$A$15</c:f>
              <c:strCache>
                <c:ptCount val="14"/>
                <c:pt idx="0">
                  <c:v>ASOCIACIÓN ESPAÑA CON ACNUR</c:v>
                </c:pt>
                <c:pt idx="1">
                  <c:v>CESAL</c:v>
                </c:pt>
                <c:pt idx="2">
                  <c:v>ASOCIACIÓN COMITÉ ESPAÑOL DE LA UNRWA-UNRWACE</c:v>
                </c:pt>
                <c:pt idx="3">
                  <c:v>FUNDACIÓN ALIANZA POR LOS DERECHOS, LA IGUALDAD Y LA SOLIDARIDAD INTERNACIONAL </c:v>
                </c:pt>
                <c:pt idx="4">
                  <c:v>FUNDACIÓN UNICED-COMITÉ ESPAÑOL</c:v>
                </c:pt>
                <c:pt idx="5">
                  <c:v>FUNDACIÓN MUSOL</c:v>
                </c:pt>
                <c:pt idx="6">
                  <c:v>FUNDACIÓN VICENTE FERRER</c:v>
                </c:pt>
                <c:pt idx="7">
                  <c:v>MÉDICOS DEL MUNDO</c:v>
                </c:pt>
                <c:pt idx="8">
                  <c:v>ASOCIACIÓN ENTREPUEBLOS</c:v>
                </c:pt>
                <c:pt idx="9">
                  <c:v>FARMAMUNDI</c:v>
                </c:pt>
                <c:pt idx="10">
                  <c:v>ECOSOL</c:v>
                </c:pt>
                <c:pt idx="11">
                  <c:v>AIDA</c:v>
                </c:pt>
                <c:pt idx="12">
                  <c:v>ASAMBLEA COOPERACIÓN POR LA PAZ</c:v>
                </c:pt>
                <c:pt idx="13">
                  <c:v>ASOCIACIÓN MOVIMIENTO POR LA PAZ/ATELIER</c:v>
                </c:pt>
              </c:strCache>
            </c:strRef>
          </c:cat>
          <c:val>
            <c:numRef>
              <c:f>'CAPITAL POR ONGD'!$B$2:$B$15</c:f>
              <c:numCache>
                <c:formatCode>#,##0.00\ "€"</c:formatCode>
                <c:ptCount val="14"/>
                <c:pt idx="0">
                  <c:v>3647957.03</c:v>
                </c:pt>
                <c:pt idx="1">
                  <c:v>2557362.8000000003</c:v>
                </c:pt>
                <c:pt idx="2">
                  <c:v>2256675.34</c:v>
                </c:pt>
                <c:pt idx="3">
                  <c:v>2145936.84</c:v>
                </c:pt>
                <c:pt idx="4">
                  <c:v>2017959.28</c:v>
                </c:pt>
                <c:pt idx="5">
                  <c:v>1988867.49</c:v>
                </c:pt>
                <c:pt idx="6">
                  <c:v>1936096.11</c:v>
                </c:pt>
                <c:pt idx="7">
                  <c:v>1809166.87</c:v>
                </c:pt>
                <c:pt idx="8">
                  <c:v>1785008.17</c:v>
                </c:pt>
                <c:pt idx="9">
                  <c:v>1733917.68</c:v>
                </c:pt>
                <c:pt idx="10">
                  <c:v>1539111.85</c:v>
                </c:pt>
                <c:pt idx="11">
                  <c:v>1459917.67</c:v>
                </c:pt>
                <c:pt idx="12">
                  <c:v>1379114.71</c:v>
                </c:pt>
                <c:pt idx="13">
                  <c:v>1246829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3-4EE0-A8B7-4542480CB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1682639"/>
        <c:axId val="721681391"/>
      </c:barChart>
      <c:catAx>
        <c:axId val="7216826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681391"/>
        <c:crosses val="autoZero"/>
        <c:auto val="1"/>
        <c:lblAlgn val="ctr"/>
        <c:lblOffset val="100"/>
        <c:noMultiLvlLbl val="0"/>
      </c:catAx>
      <c:valAx>
        <c:axId val="721681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682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ODS POR</a:t>
            </a:r>
            <a:r>
              <a:rPr lang="en-US" baseline="0"/>
              <a:t> PROYECTOS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'OBJETIVOS POR PROYECTO'!$C$1</c:f>
              <c:strCache>
                <c:ptCount val="1"/>
                <c:pt idx="0">
                  <c:v>Nº ODS</c:v>
                </c:pt>
              </c:strCache>
            </c:strRef>
          </c:tx>
          <c:spPr>
            <a:solidFill>
              <a:srgbClr val="955C17"/>
            </a:solidFill>
            <a:ln>
              <a:noFill/>
            </a:ln>
            <a:effectLst/>
          </c:spPr>
          <c:invertIfNegative val="0"/>
          <c:cat>
            <c:strRef>
              <c:f>'OBJETIVOS POR PROYECTO'!$A$2:$A$23</c:f>
              <c:strCache>
                <c:ptCount val="22"/>
                <c:pt idx="0">
                  <c:v>AIDA </c:v>
                </c:pt>
                <c:pt idx="1">
                  <c:v>AIDA </c:v>
                </c:pt>
                <c:pt idx="2">
                  <c:v>ASOCIACIÓN SOLIDARIA PERIFERIAS DEL MUNDO/BRIGADAS INTERNACIONALES DE PAZ DEL ESTADO ESPAÑOL </c:v>
                </c:pt>
                <c:pt idx="3">
                  <c:v>ARQUITECTURA SIN FRONTERAS </c:v>
                </c:pt>
                <c:pt idx="4">
                  <c:v>ASAMBLEA COOPERACIÓN POR LA PAZ </c:v>
                </c:pt>
                <c:pt idx="5">
                  <c:v>ASOCIACIÓN COMITÉ ESPAÑOL DE LA UNRWA-UNRWACE</c:v>
                </c:pt>
                <c:pt idx="6">
                  <c:v>ASOCIACIÓN ENTREPUEBLOS </c:v>
                </c:pt>
                <c:pt idx="7">
                  <c:v>ASOCIACIÓN ESPAÑA CON ACNUR </c:v>
                </c:pt>
                <c:pt idx="8">
                  <c:v>ASOCIACIÓN INFANCIA SIN FRONTERAS</c:v>
                </c:pt>
                <c:pt idx="9">
                  <c:v>ASOCIACIÓN INFANCIA SIN FRONTERAS (ISF) </c:v>
                </c:pt>
                <c:pt idx="10">
                  <c:v>ASOCIACIÓN PETJADES</c:v>
                </c:pt>
                <c:pt idx="11">
                  <c:v>ASOCIACIÓN POR LA PAZ Y EL DESARROLLO  </c:v>
                </c:pt>
                <c:pt idx="12">
                  <c:v>CERAI </c:v>
                </c:pt>
                <c:pt idx="13">
                  <c:v>CESAL </c:v>
                </c:pt>
                <c:pt idx="14">
                  <c:v>CRUZ ROJA ESPAÑOLA- C.V </c:v>
                </c:pt>
                <c:pt idx="15">
                  <c:v>ECOSOL </c:v>
                </c:pt>
                <c:pt idx="16">
                  <c:v>FUNDACIÓN DEL VALLE </c:v>
                </c:pt>
                <c:pt idx="17">
                  <c:v>FUNDACIÓN MAINEL / FUNDACIÓN DEL VALLE </c:v>
                </c:pt>
                <c:pt idx="18">
                  <c:v>FUNDACIÓN MUSOL </c:v>
                </c:pt>
                <c:pt idx="19">
                  <c:v>FUNDACIÓN MUSOL </c:v>
                </c:pt>
                <c:pt idx="20">
                  <c:v>FUNDACIÓN TREBALL SOLIDARI </c:v>
                </c:pt>
                <c:pt idx="21">
                  <c:v>MEDICUS MUNDI </c:v>
                </c:pt>
              </c:strCache>
            </c:strRef>
          </c:cat>
          <c:val>
            <c:numRef>
              <c:f>'OBJETIVOS POR PROYECTO'!$C$2:$C$23</c:f>
              <c:numCache>
                <c:formatCode>General</c:formatCode>
                <c:ptCount val="22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5</c:v>
                </c:pt>
                <c:pt idx="2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6D-4CA6-AD60-58C418DA3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3208320"/>
        <c:axId val="903207904"/>
      </c:barChart>
      <c:catAx>
        <c:axId val="903208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207904"/>
        <c:crosses val="autoZero"/>
        <c:auto val="1"/>
        <c:lblAlgn val="ctr"/>
        <c:lblOffset val="100"/>
        <c:noMultiLvlLbl val="0"/>
      </c:catAx>
      <c:valAx>
        <c:axId val="90320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20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ODS CUMPLIDOS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'OBJETIVOS POR ONGD'!$B$1</c:f>
              <c:strCache>
                <c:ptCount val="1"/>
                <c:pt idx="0">
                  <c:v>Nº OBJETIVOS</c:v>
                </c:pt>
              </c:strCache>
            </c:strRef>
          </c:tx>
          <c:spPr>
            <a:solidFill>
              <a:srgbClr val="955C17"/>
            </a:solidFill>
            <a:ln>
              <a:noFill/>
            </a:ln>
            <a:effectLst/>
          </c:spPr>
          <c:invertIfNegative val="0"/>
          <c:cat>
            <c:strRef>
              <c:f>'OBJETIVOS POR ONGD'!$A$2:$A$14</c:f>
              <c:strCache>
                <c:ptCount val="13"/>
                <c:pt idx="0">
                  <c:v>AIDA</c:v>
                </c:pt>
                <c:pt idx="1">
                  <c:v>ARQUITECTURA SIN FRONTERAS</c:v>
                </c:pt>
                <c:pt idx="2">
                  <c:v>ASAMBLEA COOPERACIÓN POR LA PAZ</c:v>
                </c:pt>
                <c:pt idx="3">
                  <c:v>ASOCIACIÓN ENTREPUEBLOS</c:v>
                </c:pt>
                <c:pt idx="4">
                  <c:v>ASOCIACIÓN POR LA PAZ Y EL DESARROLLO </c:v>
                </c:pt>
                <c:pt idx="5">
                  <c:v>CERAI</c:v>
                </c:pt>
                <c:pt idx="6">
                  <c:v>CESAL</c:v>
                </c:pt>
                <c:pt idx="7">
                  <c:v>CRUZ ROJA ESPAÑOLA- C.V</c:v>
                </c:pt>
                <c:pt idx="8">
                  <c:v>ECOSOL</c:v>
                </c:pt>
                <c:pt idx="9">
                  <c:v>FUNDACIÓN MUSOL</c:v>
                </c:pt>
                <c:pt idx="10">
                  <c:v>INFANCIA SIN FRONTERAS</c:v>
                </c:pt>
                <c:pt idx="11">
                  <c:v>MEDICUS MUNDI</c:v>
                </c:pt>
                <c:pt idx="12">
                  <c:v>ASOCIACIÓN COMITÉ ESPAÑOL DE LA UNRWA-UNRWACE</c:v>
                </c:pt>
              </c:strCache>
            </c:strRef>
          </c:cat>
          <c:val>
            <c:numRef>
              <c:f>'OBJETIVOS POR ONGD'!$B$2:$B$14</c:f>
              <c:numCache>
                <c:formatCode>General</c:formatCode>
                <c:ptCount val="13"/>
                <c:pt idx="0">
                  <c:v>13</c:v>
                </c:pt>
                <c:pt idx="1">
                  <c:v>9</c:v>
                </c:pt>
                <c:pt idx="2">
                  <c:v>7</c:v>
                </c:pt>
                <c:pt idx="3">
                  <c:v>11</c:v>
                </c:pt>
                <c:pt idx="4">
                  <c:v>8</c:v>
                </c:pt>
                <c:pt idx="5">
                  <c:v>9</c:v>
                </c:pt>
                <c:pt idx="6">
                  <c:v>13</c:v>
                </c:pt>
                <c:pt idx="7">
                  <c:v>7</c:v>
                </c:pt>
                <c:pt idx="8">
                  <c:v>7</c:v>
                </c:pt>
                <c:pt idx="9">
                  <c:v>12</c:v>
                </c:pt>
                <c:pt idx="10">
                  <c:v>13</c:v>
                </c:pt>
                <c:pt idx="11">
                  <c:v>5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D-40D3-845E-04CEB381E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47574415"/>
        <c:axId val="847575247"/>
      </c:barChart>
      <c:catAx>
        <c:axId val="8475744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575247"/>
        <c:crosses val="autoZero"/>
        <c:auto val="1"/>
        <c:lblAlgn val="ctr"/>
        <c:lblOffset val="100"/>
        <c:noMultiLvlLbl val="0"/>
      </c:catAx>
      <c:valAx>
        <c:axId val="847575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574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PROYECTOS POR ONGD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'PROYECTOS POR ONGD'!$B$1</c:f>
              <c:strCache>
                <c:ptCount val="1"/>
                <c:pt idx="0">
                  <c:v>NºPROYECTOS</c:v>
                </c:pt>
              </c:strCache>
            </c:strRef>
          </c:tx>
          <c:spPr>
            <a:solidFill>
              <a:srgbClr val="955C17"/>
            </a:solidFill>
            <a:ln>
              <a:noFill/>
            </a:ln>
            <a:effectLst/>
          </c:spPr>
          <c:invertIfNegative val="0"/>
          <c:cat>
            <c:strRef>
              <c:f>'PROYECTOS POR ONGD'!$A$2:$A$12</c:f>
              <c:strCache>
                <c:ptCount val="11"/>
                <c:pt idx="0">
                  <c:v>AIDA</c:v>
                </c:pt>
                <c:pt idx="1">
                  <c:v>INFANCIA SIN FRONTERAS</c:v>
                </c:pt>
                <c:pt idx="2">
                  <c:v>ARQUITECTURA SIN FRONTERAS</c:v>
                </c:pt>
                <c:pt idx="3">
                  <c:v>ASAMBLEA DE COOPERACIÓN POR LA PAZ</c:v>
                </c:pt>
                <c:pt idx="4">
                  <c:v>ASOCIACIÓN ENTRE PUEBLOS</c:v>
                </c:pt>
                <c:pt idx="5">
                  <c:v>FARMACÉUTICOS MUNDI</c:v>
                </c:pt>
                <c:pt idx="6">
                  <c:v>FUNDACIÓN ALIANZA POR LOS DERECHOS, LA IGUALDAD Y LA SOLIDARIDAD INTERNACIONAL </c:v>
                </c:pt>
                <c:pt idx="7">
                  <c:v>FUNDACIÓN UNICED-COMITÉ ESPAÑOL</c:v>
                </c:pt>
                <c:pt idx="8">
                  <c:v>MEDICUS MUNDI</c:v>
                </c:pt>
                <c:pt idx="9">
                  <c:v>CESAL</c:v>
                </c:pt>
                <c:pt idx="10">
                  <c:v>FUNDACIÓN MUSOL</c:v>
                </c:pt>
              </c:strCache>
            </c:strRef>
          </c:cat>
          <c:val>
            <c:numRef>
              <c:f>'PROYECTOS POR ONGD'!$B$2:$B$12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4-44F3-8B08-EEE6B33E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9160047"/>
        <c:axId val="809158383"/>
      </c:barChart>
      <c:catAx>
        <c:axId val="809160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158383"/>
        <c:crosses val="autoZero"/>
        <c:auto val="1"/>
        <c:lblAlgn val="ctr"/>
        <c:lblOffset val="100"/>
        <c:noMultiLvlLbl val="0"/>
      </c:catAx>
      <c:valAx>
        <c:axId val="80915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160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'PAÍSES POR ONGD'!$B$1</c:f>
              <c:strCache>
                <c:ptCount val="1"/>
                <c:pt idx="0">
                  <c:v>Nº PAÍSES</c:v>
                </c:pt>
              </c:strCache>
            </c:strRef>
          </c:tx>
          <c:spPr>
            <a:solidFill>
              <a:srgbClr val="955C17"/>
            </a:solidFill>
            <a:ln>
              <a:noFill/>
            </a:ln>
            <a:effectLst/>
          </c:spPr>
          <c:invertIfNegative val="0"/>
          <c:cat>
            <c:strRef>
              <c:f>'PAÍSES POR ONGD'!$A$2:$A$12</c:f>
              <c:strCache>
                <c:ptCount val="11"/>
                <c:pt idx="0">
                  <c:v>AIDA</c:v>
                </c:pt>
                <c:pt idx="1">
                  <c:v>INFANCIA SIN FRONTERAS</c:v>
                </c:pt>
                <c:pt idx="2">
                  <c:v>ARQUITECTURA SIN FRONTERAS</c:v>
                </c:pt>
                <c:pt idx="3">
                  <c:v>ASAMBLEA DE COOPERACIÓN POR LA PAZ</c:v>
                </c:pt>
                <c:pt idx="4">
                  <c:v>ASOCIACIÓN ENTRE PUEBLOS</c:v>
                </c:pt>
                <c:pt idx="5">
                  <c:v>CESAL</c:v>
                </c:pt>
                <c:pt idx="6">
                  <c:v>FARMACÉUTICOS MUNDI</c:v>
                </c:pt>
                <c:pt idx="7">
                  <c:v>FUNDACIÓN ALIANZA POR LOS DERECHOS, LA IGUALDAD Y LA SOLIDARIDAD INTERNACIONAL </c:v>
                </c:pt>
                <c:pt idx="8">
                  <c:v>FUNDACIÓN MUSOL</c:v>
                </c:pt>
                <c:pt idx="9">
                  <c:v>FUNDACIÓN UNICED-COMITÉ ESPAÑOL</c:v>
                </c:pt>
                <c:pt idx="10">
                  <c:v>MEDICUS MUNDI</c:v>
                </c:pt>
              </c:strCache>
            </c:strRef>
          </c:cat>
          <c:val>
            <c:numRef>
              <c:f>'PAÍSES POR ONGD'!$B$2:$B$12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0-4529-A649-A1F1C244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7568591"/>
        <c:axId val="847569007"/>
      </c:barChart>
      <c:catAx>
        <c:axId val="847568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569007"/>
        <c:crosses val="autoZero"/>
        <c:auto val="1"/>
        <c:lblAlgn val="ctr"/>
        <c:lblOffset val="100"/>
        <c:noMultiLvlLbl val="0"/>
      </c:catAx>
      <c:valAx>
        <c:axId val="847569007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56859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401782</xdr:colOff>
      <xdr:row>4</xdr:row>
      <xdr:rowOff>630382</xdr:rowOff>
    </xdr:from>
    <xdr:to>
      <xdr:col>13</xdr:col>
      <xdr:colOff>540327</xdr:colOff>
      <xdr:row>14</xdr:row>
      <xdr:rowOff>13855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45720</xdr:colOff>
      <xdr:row>0</xdr:row>
      <xdr:rowOff>26670</xdr:rowOff>
    </xdr:from>
    <xdr:to>
      <xdr:col>13</xdr:col>
      <xdr:colOff>556260</xdr:colOff>
      <xdr:row>4</xdr:row>
      <xdr:rowOff>453390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300566</xdr:colOff>
      <xdr:row>0</xdr:row>
      <xdr:rowOff>213783</xdr:rowOff>
    </xdr:from>
    <xdr:to>
      <xdr:col>10</xdr:col>
      <xdr:colOff>620606</xdr:colOff>
      <xdr:row>6</xdr:row>
      <xdr:rowOff>175683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2241" y="213783"/>
          <a:ext cx="5006340" cy="2943225"/>
        </a:xfrm>
        <a:prstGeom prst="rect">
          <a:avLst/>
        </a:prstGeom>
      </xdr:spPr>
    </xdr:pic>
    <xdr:clientData/>
  </xdr:twoCellAnchor>
  <xdr:twoCellAnchor>
    <xdr:from>
      <xdr:col>4</xdr:col>
      <xdr:colOff>443344</xdr:colOff>
      <xdr:row>7</xdr:row>
      <xdr:rowOff>235527</xdr:rowOff>
    </xdr:from>
    <xdr:to>
      <xdr:col>11</xdr:col>
      <xdr:colOff>609600</xdr:colOff>
      <xdr:row>20</xdr:row>
      <xdr:rowOff>360218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</xdr:colOff>
      <xdr:row>0</xdr:row>
      <xdr:rowOff>300990</xdr:rowOff>
    </xdr:from>
    <xdr:to>
      <xdr:col>9</xdr:col>
      <xdr:colOff>708660</xdr:colOff>
      <xdr:row>10</xdr:row>
      <xdr:rowOff>118110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400050</xdr:rowOff>
    </xdr:from>
    <xdr:to>
      <xdr:col>13</xdr:col>
      <xdr:colOff>15240</xdr:colOff>
      <xdr:row>6</xdr:row>
      <xdr:rowOff>582930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182880</xdr:colOff>
      <xdr:row>1</xdr:row>
      <xdr:rowOff>110490</xdr:rowOff>
    </xdr:from>
    <xdr:to>
      <xdr:col>9</xdr:col>
      <xdr:colOff>45720</xdr:colOff>
      <xdr:row>7</xdr:row>
      <xdr:rowOff>293370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INFORMACION%20TOTAL%20DE%20LOS%20PROYECTOS%202019.xlsx?62BF2312" TargetMode="External"/><Relationship Id="rId1" Type="http://schemas.openxmlformats.org/officeDocument/2006/relationships/externalLinkPath" Target="file:///\\62BF2312\INFORMACION%20TOTAL%20DE%20LOS%20PROYECTOS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OneDrive%20-%20Universitat%20de%20Valencia\ANDREA\2019\PROYECTOS\OBJETIV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J2">
            <v>394782.99</v>
          </cell>
          <cell r="K2">
            <v>0.93630000000000002</v>
          </cell>
          <cell r="L2">
            <v>6.3700000000000007E-2</v>
          </cell>
        </row>
        <row r="3">
          <cell r="J3">
            <v>1065134.68</v>
          </cell>
          <cell r="K3">
            <v>0.53320000000000001</v>
          </cell>
          <cell r="L3">
            <v>0.46679999999999999</v>
          </cell>
        </row>
        <row r="11">
          <cell r="J11">
            <v>1279576.93</v>
          </cell>
          <cell r="K11">
            <v>0.60829999999999995</v>
          </cell>
          <cell r="L11">
            <v>0.39169999999999999</v>
          </cell>
        </row>
        <row r="12">
          <cell r="J12">
            <v>505431.24</v>
          </cell>
          <cell r="K12">
            <v>0.77339999999999998</v>
          </cell>
          <cell r="L12">
            <v>0.2266</v>
          </cell>
        </row>
        <row r="18">
          <cell r="J18">
            <v>795209.13</v>
          </cell>
        </row>
        <row r="19">
          <cell r="J19">
            <v>873582.24</v>
          </cell>
          <cell r="K19">
            <v>0.26500000000000001</v>
          </cell>
          <cell r="L19">
            <v>0.73499999999999999</v>
          </cell>
        </row>
        <row r="20">
          <cell r="J20">
            <v>888571.43</v>
          </cell>
          <cell r="K20">
            <v>0.76859999999999995</v>
          </cell>
          <cell r="L20">
            <v>0.23139999999999999</v>
          </cell>
        </row>
        <row r="21">
          <cell r="K21">
            <v>0.74560000000000004</v>
          </cell>
          <cell r="L21">
            <v>0.25440000000000002</v>
          </cell>
        </row>
        <row r="23">
          <cell r="J23">
            <v>485195.68</v>
          </cell>
        </row>
        <row r="24">
          <cell r="J24">
            <v>1248722</v>
          </cell>
          <cell r="K24">
            <v>0.6633</v>
          </cell>
          <cell r="L24">
            <v>0.3367</v>
          </cell>
        </row>
        <row r="25">
          <cell r="J25">
            <v>1615425.64</v>
          </cell>
          <cell r="K25">
            <v>0.73619999999999997</v>
          </cell>
          <cell r="L25">
            <v>0.26379999999999998</v>
          </cell>
        </row>
        <row r="26">
          <cell r="J26">
            <v>530511.19999999995</v>
          </cell>
          <cell r="K26">
            <v>0.74050000000000005</v>
          </cell>
          <cell r="L26">
            <v>0.25950000000000001</v>
          </cell>
        </row>
        <row r="27">
          <cell r="K27">
            <v>0.51500000000000001</v>
          </cell>
          <cell r="L27">
            <v>0.48499999999999999</v>
          </cell>
        </row>
        <row r="31">
          <cell r="J31">
            <v>1005168.41</v>
          </cell>
        </row>
        <row r="32">
          <cell r="J32">
            <v>472770.4</v>
          </cell>
          <cell r="K32">
            <v>0.78220000000000001</v>
          </cell>
          <cell r="L32">
            <v>0.21779999999999999</v>
          </cell>
        </row>
        <row r="33">
          <cell r="J33">
            <v>510928.68</v>
          </cell>
          <cell r="K33">
            <v>0.77939999999999998</v>
          </cell>
          <cell r="L33">
            <v>0.22059999999999999</v>
          </cell>
        </row>
        <row r="34">
          <cell r="K34">
            <v>1</v>
          </cell>
          <cell r="L34">
            <v>0</v>
          </cell>
        </row>
        <row r="35">
          <cell r="J35">
            <v>1042967.02</v>
          </cell>
        </row>
        <row r="36">
          <cell r="J36">
            <v>974992.26</v>
          </cell>
          <cell r="K36">
            <v>0.54720000000000002</v>
          </cell>
          <cell r="L36">
            <v>0.45279999999999998</v>
          </cell>
        </row>
        <row r="37">
          <cell r="K37">
            <v>0.5212</v>
          </cell>
          <cell r="L37">
            <v>0.4788</v>
          </cell>
        </row>
        <row r="40">
          <cell r="J40">
            <v>702432.6</v>
          </cell>
          <cell r="K40">
            <v>0.69530000000000003</v>
          </cell>
          <cell r="L40">
            <v>0.30470000000000003</v>
          </cell>
        </row>
        <row r="41">
          <cell r="J41">
            <v>1106734.27</v>
          </cell>
          <cell r="K41">
            <v>0.49180000000000001</v>
          </cell>
          <cell r="L41">
            <v>0.50819999999999999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OBJETIVOS 2019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" displayName="Tabla1" ref="A1:F15" totalsRowShown="0" headerRowDxfId="36" dataDxfId="35">
  <autoFilter ref="A1:F15" xr:uid="{00000000-0009-0000-0100-000002000000}"/>
  <sortState xmlns:xlrd2="http://schemas.microsoft.com/office/spreadsheetml/2017/richdata2" ref="A2:F15">
    <sortCondition descending="1" ref="B2:B15"/>
  </sortState>
  <tableColumns count="6">
    <tableColumn id="1" xr3:uid="{00000000-0010-0000-0000-000001000000}" name="ONGD" dataDxfId="34" dataCellStyle="Notas"/>
    <tableColumn id="2" xr3:uid="{00000000-0010-0000-0000-000002000000}" name="INVERSIÓN" dataDxfId="33" dataCellStyle="Moneda"/>
    <tableColumn id="3" xr3:uid="{00000000-0010-0000-0000-000003000000}" name="APORTACIÓN GENERALITAT " dataDxfId="32"/>
    <tableColumn id="4" xr3:uid="{00000000-0010-0000-0000-000004000000}" name="APORTACIONES PROPIAS" dataDxfId="31"/>
    <tableColumn id="5" xr3:uid="{00000000-0010-0000-0000-000005000000}" name="TOTAL" dataDxfId="30">
      <calculatedColumnFormula>SUM(C2,D2)</calculatedColumnFormula>
    </tableColumn>
    <tableColumn id="6" xr3:uid="{00000000-0010-0000-0000-000006000000}" name="PORCENTAJE DEL CAPITAL TOTAL DE TODOS LOS PROYECTOS" dataDxfId="29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A1:D23" totalsRowShown="0" headerRowDxfId="28" dataDxfId="27" headerRowBorderDxfId="25" tableBorderDxfId="26" totalsRowBorderDxfId="24">
  <autoFilter ref="A1:D23" xr:uid="{00000000-0009-0000-0100-000003000000}"/>
  <sortState xmlns:xlrd2="http://schemas.microsoft.com/office/spreadsheetml/2017/richdata2" ref="A2:C23">
    <sortCondition ref="A1:A23"/>
  </sortState>
  <tableColumns count="4">
    <tableColumn id="1" xr3:uid="{00000000-0010-0000-0100-000001000000}" name="ONGD" dataDxfId="23"/>
    <tableColumn id="4" xr3:uid="{00000000-0010-0000-0100-000004000000}" name="PAÍS RECEPTOR" dataDxfId="22"/>
    <tableColumn id="2" xr3:uid="{00000000-0010-0000-0100-000002000000}" name="Nº ODS" dataDxfId="21">
      <calculatedColumnFormula>SUM([2]!Tabla1[[#This Row],[1]:[17]])</calculatedColumnFormula>
    </tableColumn>
    <tableColumn id="3" xr3:uid="{00000000-0010-0000-0100-000003000000}" name="ODS CUMPLIDOS" dataDxfId="20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5" displayName="Tabla5" ref="A1:D14" totalsRowShown="0" headerRowDxfId="19" dataDxfId="18">
  <autoFilter ref="A1:D14" xr:uid="{00000000-0009-0000-0100-000004000000}"/>
  <sortState xmlns:xlrd2="http://schemas.microsoft.com/office/spreadsheetml/2017/richdata2" ref="A2:D17">
    <sortCondition descending="1" ref="B1:B17"/>
  </sortState>
  <tableColumns count="4">
    <tableColumn id="1" xr3:uid="{00000000-0010-0000-0200-000001000000}" name="ONGD" dataDxfId="17"/>
    <tableColumn id="2" xr3:uid="{00000000-0010-0000-0200-000002000000}" name="Nº OBJETIVOS" dataDxfId="16"/>
    <tableColumn id="4" xr3:uid="{00000000-0010-0000-0200-000004000000}" name="INVERSIÓN" dataDxfId="15"/>
    <tableColumn id="5" xr3:uid="{00000000-0010-0000-0200-000005000000}" name="DIVISIÓN EN Nº DE PROYECTOS" dataDxfId="14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37" displayName="Tabla37" ref="A1:G12" totalsRowShown="0" headerRowDxfId="13" dataDxfId="12">
  <autoFilter ref="A1:G12" xr:uid="{00000000-0009-0000-0100-000006000000}"/>
  <sortState xmlns:xlrd2="http://schemas.microsoft.com/office/spreadsheetml/2017/richdata2" ref="A2:G12">
    <sortCondition ref="B3"/>
  </sortState>
  <tableColumns count="7">
    <tableColumn id="1" xr3:uid="{00000000-0010-0000-0300-000001000000}" name="ONGD" dataDxfId="11"/>
    <tableColumn id="2" xr3:uid="{00000000-0010-0000-0300-000002000000}" name="NºPROYECTOS" dataDxfId="10"/>
    <tableColumn id="4" xr3:uid="{00000000-0010-0000-0300-000004000000}" name="PAÍSES" dataDxfId="9"/>
    <tableColumn id="5" xr3:uid="{00000000-0010-0000-0300-000005000000}" name="INVERSIÓN" dataDxfId="8">
      <calculatedColumnFormula>SUM([1]Hoja1!$J$2,[1]Hoja1!$J$3)</calculatedColumnFormula>
    </tableColumn>
    <tableColumn id="3" xr3:uid="{00000000-0010-0000-0300-000003000000}" name="PAÍS DE MÁXIMA INVERSIÓN" dataDxfId="7"/>
    <tableColumn id="8" xr3:uid="{00000000-0010-0000-0300-000008000000}" name="INVERSIÓN2" dataDxfId="6"/>
    <tableColumn id="6" xr3:uid="{00000000-0010-0000-0300-000006000000}" name="% DEL CAPITAL TOTAL DEL PROYECTO" dataDxfId="5">
      <calculatedColumnFormula>Tabla37[[#This Row],[INVERSIÓN2]]/Tabla37[[#This Row],[INVERSIÓN]]</calculatedColumnFormula>
    </tableColumn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a4" displayName="Tabla4" ref="A1:C12" totalsRowShown="0" headerRowDxfId="4" dataDxfId="3" headerRowCellStyle="Normal" dataCellStyle="Normal">
  <autoFilter ref="A1:C12" xr:uid="{00000000-0009-0000-0100-000008000000}"/>
  <sortState xmlns:xlrd2="http://schemas.microsoft.com/office/spreadsheetml/2017/richdata2" ref="A2:B16">
    <sortCondition ref="A1:A16"/>
  </sortState>
  <tableColumns count="3">
    <tableColumn id="1" xr3:uid="{00000000-0010-0000-0400-000001000000}" name="ONGD" dataDxfId="2" dataCellStyle="Normal"/>
    <tableColumn id="2" xr3:uid="{00000000-0010-0000-0400-000002000000}" name="Nº PAÍSES" dataDxfId="1" dataCellStyle="Normal"/>
    <tableColumn id="3" xr3:uid="{00000000-0010-0000-0400-000003000000}" name="PAÍSES" dataDxfId="0" dataCellStyle="Normal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opLeftCell="A2" zoomScaleNormal="100" workbookViewId="0">
      <selection activeCell="A17" sqref="A17"/>
    </sheetView>
  </sheetViews>
  <sheetFormatPr defaultColWidth="11.42578125" defaultRowHeight="14.45"/>
  <cols>
    <col min="1" max="1" width="18.85546875" style="6" customWidth="1"/>
    <col min="2" max="2" width="20.28515625" style="1" customWidth="1"/>
    <col min="3" max="3" width="15.7109375" style="1" customWidth="1"/>
    <col min="4" max="4" width="18" style="1" customWidth="1"/>
    <col min="5" max="5" width="17.140625" style="1" customWidth="1"/>
    <col min="6" max="6" width="17.85546875" style="1" customWidth="1"/>
    <col min="7" max="16384" width="11.42578125" style="1"/>
  </cols>
  <sheetData>
    <row r="1" spans="1:6" ht="57.6">
      <c r="A1" s="5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</row>
    <row r="2" spans="1:6" ht="46.9">
      <c r="A2" s="26" t="s">
        <v>6</v>
      </c>
      <c r="B2" s="41">
        <v>3647957.03</v>
      </c>
      <c r="C2" s="28">
        <v>0.3266</v>
      </c>
      <c r="D2" s="28">
        <v>0.6734</v>
      </c>
      <c r="E2" s="25">
        <f t="shared" ref="E2:E15" si="0">SUM(C2,D2)</f>
        <v>1</v>
      </c>
      <c r="F2" s="2">
        <v>0.10163723173882734</v>
      </c>
    </row>
    <row r="3" spans="1:6" ht="15.6">
      <c r="A3" s="26" t="s">
        <v>7</v>
      </c>
      <c r="B3" s="27">
        <f>SUM([1]Hoja1!$J$18,[1]Hoja1!$J$19,[1]Hoja1!$J$20)</f>
        <v>2557362.8000000003</v>
      </c>
      <c r="C3" s="28">
        <f>AVERAGE([1]Hoja1!$K$19,[1]Hoja1!$K$20,[1]Hoja1!$K$21)</f>
        <v>0.59306666666666663</v>
      </c>
      <c r="D3" s="28">
        <f>AVERAGE([1]Hoja1!$L$19,[1]Hoja1!$L$20,[1]Hoja1!$L$21)</f>
        <v>0.40693333333333331</v>
      </c>
      <c r="E3" s="2">
        <f t="shared" si="0"/>
        <v>1</v>
      </c>
      <c r="F3" s="2">
        <v>7.1251737179551258E-2</v>
      </c>
    </row>
    <row r="4" spans="1:6" ht="62.45">
      <c r="A4" s="26" t="s">
        <v>8</v>
      </c>
      <c r="B4" s="31">
        <v>2256675.34</v>
      </c>
      <c r="C4" s="32">
        <v>0.53180000000000005</v>
      </c>
      <c r="D4" s="32">
        <v>0.46820000000000001</v>
      </c>
      <c r="E4" s="2">
        <f t="shared" si="0"/>
        <v>1</v>
      </c>
      <c r="F4" s="2">
        <v>6.2874160140772531E-2</v>
      </c>
    </row>
    <row r="5" spans="1:6" ht="93.6">
      <c r="A5" s="26" t="s">
        <v>9</v>
      </c>
      <c r="B5" s="42">
        <f>SUM([1]Hoja1!$J$26,[1]Hoja1!$J$25)</f>
        <v>2145936.84</v>
      </c>
      <c r="C5" s="32">
        <f>AVERAGE([1]Hoja1!$K$26,[1]Hoja1!$K$27)</f>
        <v>0.62775000000000003</v>
      </c>
      <c r="D5" s="32">
        <f>AVERAGE([1]Hoja1!$L$26,[1]Hoja1!$L$27)</f>
        <v>0.37224999999999997</v>
      </c>
      <c r="E5" s="2">
        <f t="shared" si="0"/>
        <v>1</v>
      </c>
      <c r="F5" s="2">
        <v>5.9788829229703626E-2</v>
      </c>
    </row>
    <row r="6" spans="1:6" ht="46.9">
      <c r="A6" s="26" t="s">
        <v>10</v>
      </c>
      <c r="B6" s="29">
        <f>SUM([1]Hoja1!$J$36,[1]Hoja1!$J$35)</f>
        <v>2017959.28</v>
      </c>
      <c r="C6" s="30">
        <f>AVERAGE([1]Hoja1!$K$36,[1]Hoja1!$K$37)</f>
        <v>0.53420000000000001</v>
      </c>
      <c r="D6" s="30">
        <f>AVERAGE([1]Hoja1!$L$36,[1]Hoja1!$L$37)</f>
        <v>0.46579999999999999</v>
      </c>
      <c r="E6" s="2">
        <f t="shared" si="0"/>
        <v>1</v>
      </c>
      <c r="F6" s="2">
        <v>5.6223193775085986E-2</v>
      </c>
    </row>
    <row r="7" spans="1:6" ht="31.15">
      <c r="A7" s="26" t="s">
        <v>11</v>
      </c>
      <c r="B7" s="34">
        <f>SUM([1]Hoja1!$J$31,[1]Hoja1!$J$32,[1]Hoja1!$J$33)</f>
        <v>1988867.49</v>
      </c>
      <c r="C7" s="35">
        <f>AVERAGE([1]Hoja1!$K$32,[1]Hoja1!$K$33,[1]Hoja1!$K$34)</f>
        <v>0.85386666666666666</v>
      </c>
      <c r="D7" s="35">
        <f>AVERAGE([1]Hoja1!$L$32,[1]Hoja1!$L$33,[1]Hoja1!$L$34)</f>
        <v>0.14613333333333334</v>
      </c>
      <c r="E7" s="2">
        <f t="shared" si="0"/>
        <v>1</v>
      </c>
      <c r="F7" s="2">
        <v>5.5412655444285717E-2</v>
      </c>
    </row>
    <row r="8" spans="1:6" ht="31.15">
      <c r="A8" s="26" t="s">
        <v>12</v>
      </c>
      <c r="B8" s="33">
        <v>1936096.11</v>
      </c>
      <c r="C8" s="32">
        <v>0.5212</v>
      </c>
      <c r="D8" s="32">
        <v>0.4788</v>
      </c>
      <c r="E8" s="2">
        <f t="shared" si="0"/>
        <v>1</v>
      </c>
      <c r="F8" s="2">
        <v>5.3942370313696419E-2</v>
      </c>
    </row>
    <row r="9" spans="1:6" ht="31.15">
      <c r="A9" s="26" t="s">
        <v>13</v>
      </c>
      <c r="B9" s="34">
        <f>SUM([1]Hoja1!$J$40,[1]Hoja1!$J$41)</f>
        <v>1809166.87</v>
      </c>
      <c r="C9" s="35">
        <f>AVERAGE([1]Hoja1!$K$40,[1]Hoja1!$K$41)</f>
        <v>0.59355000000000002</v>
      </c>
      <c r="D9" s="35">
        <f>AVERAGE([1]Hoja1!$L$40,[1]Hoja1!$L$41)</f>
        <v>0.40644999999999998</v>
      </c>
      <c r="E9" s="2">
        <f t="shared" si="0"/>
        <v>1</v>
      </c>
      <c r="F9" s="2">
        <v>5.0405942533922589E-2</v>
      </c>
    </row>
    <row r="10" spans="1:6" ht="31.15">
      <c r="A10" s="26" t="s">
        <v>14</v>
      </c>
      <c r="B10" s="33">
        <f>SUM([1]Hoja1!$J$11,[1]Hoja1!$J$12)</f>
        <v>1785008.17</v>
      </c>
      <c r="C10" s="32">
        <f>AVERAGE([1]Hoja1!$K$11,[1]Hoja1!$K$12)</f>
        <v>0.69084999999999996</v>
      </c>
      <c r="D10" s="32">
        <f>AVERAGE([1]Hoja1!$L$11,[1]Hoja1!$L$12)</f>
        <v>0.30914999999999998</v>
      </c>
      <c r="E10" s="2">
        <f t="shared" si="0"/>
        <v>1</v>
      </c>
      <c r="F10" s="2">
        <v>4.9732847053297141E-2</v>
      </c>
    </row>
    <row r="11" spans="1:6" ht="15.6">
      <c r="A11" s="26" t="s">
        <v>15</v>
      </c>
      <c r="B11" s="33">
        <f>SUM([1]Hoja1!$J$24,[1]Hoja1!$J$23)</f>
        <v>1733917.68</v>
      </c>
      <c r="C11" s="32">
        <f>AVERAGE([1]Hoja1!$K$24,[1]Hoja1!$K$25)</f>
        <v>0.69974999999999998</v>
      </c>
      <c r="D11" s="32">
        <f>AVERAGE([1]Hoja1!$L$24,[1]Hoja1!$L$25)</f>
        <v>0.30025000000000002</v>
      </c>
      <c r="E11" s="2">
        <f t="shared" si="0"/>
        <v>1</v>
      </c>
      <c r="F11" s="2">
        <v>4.8309393890588088E-2</v>
      </c>
    </row>
    <row r="12" spans="1:6" ht="15.6">
      <c r="A12" s="26" t="s">
        <v>16</v>
      </c>
      <c r="B12" s="31">
        <v>1539111.85</v>
      </c>
      <c r="C12" s="32">
        <v>0.61739999999999995</v>
      </c>
      <c r="D12" s="32">
        <v>0.3826</v>
      </c>
      <c r="E12" s="2">
        <f t="shared" si="0"/>
        <v>1</v>
      </c>
      <c r="F12" s="2">
        <v>4.288182850948364E-2</v>
      </c>
    </row>
    <row r="13" spans="1:6" ht="15.6">
      <c r="A13" s="26" t="s">
        <v>17</v>
      </c>
      <c r="B13" s="31">
        <f>SUM([1]Hoja1!$J$2,[1]Hoja1!$J$3)</f>
        <v>1459917.67</v>
      </c>
      <c r="C13" s="32">
        <f>AVERAGE([1]Hoja1!$K$2,[1]Hoja1!$K$3)</f>
        <v>0.73475000000000001</v>
      </c>
      <c r="D13" s="32">
        <f>AVERAGE([1]Hoja1!$L$2,[1]Hoja1!$L$3)</f>
        <v>0.26524999999999999</v>
      </c>
      <c r="E13" s="2">
        <f t="shared" si="0"/>
        <v>1</v>
      </c>
      <c r="F13" s="2">
        <v>4.0675366876621037E-2</v>
      </c>
    </row>
    <row r="14" spans="1:6" ht="46.9">
      <c r="A14" s="26" t="s">
        <v>18</v>
      </c>
      <c r="B14" s="34">
        <v>1379114.71</v>
      </c>
      <c r="C14" s="35">
        <v>0.50590000000000002</v>
      </c>
      <c r="D14" s="35">
        <v>0.49409999999999998</v>
      </c>
      <c r="E14" s="2">
        <f t="shared" si="0"/>
        <v>1</v>
      </c>
      <c r="F14" s="2">
        <v>3.473841576793199E-2</v>
      </c>
    </row>
    <row r="15" spans="1:6" ht="46.9">
      <c r="A15" s="26" t="s">
        <v>19</v>
      </c>
      <c r="B15" s="33">
        <v>1246829</v>
      </c>
      <c r="C15" s="32">
        <v>0.65869999999999995</v>
      </c>
      <c r="D15" s="32">
        <v>0.34129999999999999</v>
      </c>
      <c r="E15" s="2">
        <f t="shared" si="0"/>
        <v>1</v>
      </c>
      <c r="F15" s="2">
        <v>3.8439062742383817E-2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"/>
  <sheetViews>
    <sheetView topLeftCell="A4" zoomScale="80" zoomScaleNormal="80" workbookViewId="0">
      <selection activeCell="A25" sqref="A25"/>
    </sheetView>
  </sheetViews>
  <sheetFormatPr defaultColWidth="11.42578125" defaultRowHeight="14.45"/>
  <cols>
    <col min="1" max="1" width="32.42578125" style="7" customWidth="1"/>
    <col min="2" max="2" width="20" style="7" customWidth="1"/>
    <col min="3" max="3" width="20.42578125" style="7" customWidth="1"/>
    <col min="4" max="16384" width="11.42578125" style="1"/>
  </cols>
  <sheetData>
    <row r="1" spans="1:4" ht="46.9">
      <c r="A1" s="10" t="s">
        <v>0</v>
      </c>
      <c r="B1" s="38" t="s">
        <v>20</v>
      </c>
      <c r="C1" s="11" t="s">
        <v>21</v>
      </c>
      <c r="D1" s="12" t="s">
        <v>22</v>
      </c>
    </row>
    <row r="2" spans="1:4" ht="15.6">
      <c r="A2" s="13" t="s">
        <v>23</v>
      </c>
      <c r="B2" s="39" t="s">
        <v>24</v>
      </c>
      <c r="C2" s="8">
        <v>5</v>
      </c>
      <c r="D2" s="14" t="s">
        <v>25</v>
      </c>
    </row>
    <row r="3" spans="1:4" ht="31.15">
      <c r="A3" s="15" t="s">
        <v>23</v>
      </c>
      <c r="B3" s="39" t="s">
        <v>26</v>
      </c>
      <c r="C3" s="8">
        <v>8</v>
      </c>
      <c r="D3" s="14" t="s">
        <v>27</v>
      </c>
    </row>
    <row r="4" spans="1:4" ht="78">
      <c r="A4" s="13" t="s">
        <v>28</v>
      </c>
      <c r="B4" s="39" t="s">
        <v>29</v>
      </c>
      <c r="C4" s="8">
        <v>5</v>
      </c>
      <c r="D4" s="14" t="s">
        <v>30</v>
      </c>
    </row>
    <row r="5" spans="1:4" ht="31.15">
      <c r="A5" s="15" t="s">
        <v>31</v>
      </c>
      <c r="B5" s="39" t="s">
        <v>32</v>
      </c>
      <c r="C5" s="8">
        <v>7</v>
      </c>
      <c r="D5" s="14" t="s">
        <v>33</v>
      </c>
    </row>
    <row r="6" spans="1:4" ht="31.15">
      <c r="A6" s="13" t="s">
        <v>34</v>
      </c>
      <c r="B6" s="39" t="s">
        <v>35</v>
      </c>
      <c r="C6" s="8">
        <v>5</v>
      </c>
      <c r="D6" s="14" t="s">
        <v>36</v>
      </c>
    </row>
    <row r="7" spans="1:4" ht="31.15">
      <c r="A7" s="15" t="s">
        <v>8</v>
      </c>
      <c r="B7" s="39" t="s">
        <v>35</v>
      </c>
      <c r="C7" s="8">
        <v>6</v>
      </c>
      <c r="D7" s="14" t="s">
        <v>37</v>
      </c>
    </row>
    <row r="8" spans="1:4" ht="31.15">
      <c r="A8" s="13" t="s">
        <v>38</v>
      </c>
      <c r="B8" s="39" t="s">
        <v>39</v>
      </c>
      <c r="C8" s="8">
        <v>7</v>
      </c>
      <c r="D8" s="14" t="s">
        <v>40</v>
      </c>
    </row>
    <row r="9" spans="1:4" ht="31.15">
      <c r="A9" s="13" t="s">
        <v>41</v>
      </c>
      <c r="B9" s="39" t="s">
        <v>42</v>
      </c>
      <c r="C9" s="8">
        <v>5</v>
      </c>
      <c r="D9" s="14" t="s">
        <v>43</v>
      </c>
    </row>
    <row r="10" spans="1:4" ht="31.15">
      <c r="A10" s="13" t="s">
        <v>44</v>
      </c>
      <c r="B10" s="39" t="s">
        <v>32</v>
      </c>
      <c r="C10" s="8">
        <v>6</v>
      </c>
      <c r="D10" s="14" t="s">
        <v>45</v>
      </c>
    </row>
    <row r="11" spans="1:4" ht="31.15">
      <c r="A11" s="13" t="s">
        <v>46</v>
      </c>
      <c r="B11" s="39" t="s">
        <v>47</v>
      </c>
      <c r="C11" s="8">
        <v>7</v>
      </c>
      <c r="D11" s="14" t="s">
        <v>48</v>
      </c>
    </row>
    <row r="12" spans="1:4" ht="15.6">
      <c r="A12" s="15" t="s">
        <v>49</v>
      </c>
      <c r="B12" s="39" t="s">
        <v>39</v>
      </c>
      <c r="C12" s="8">
        <v>5</v>
      </c>
      <c r="D12" s="14" t="s">
        <v>50</v>
      </c>
    </row>
    <row r="13" spans="1:4" ht="31.15">
      <c r="A13" s="15" t="s">
        <v>51</v>
      </c>
      <c r="B13" s="39" t="s">
        <v>29</v>
      </c>
      <c r="C13" s="8">
        <v>8</v>
      </c>
      <c r="D13" s="14" t="s">
        <v>52</v>
      </c>
    </row>
    <row r="14" spans="1:4" ht="31.15">
      <c r="A14" s="15" t="s">
        <v>53</v>
      </c>
      <c r="B14" s="39" t="s">
        <v>54</v>
      </c>
      <c r="C14" s="8">
        <v>9</v>
      </c>
      <c r="D14" s="14" t="s">
        <v>55</v>
      </c>
    </row>
    <row r="15" spans="1:4" ht="31.15">
      <c r="A15" s="15" t="s">
        <v>56</v>
      </c>
      <c r="B15" s="39" t="s">
        <v>57</v>
      </c>
      <c r="C15" s="8">
        <v>5</v>
      </c>
      <c r="D15" s="14" t="s">
        <v>58</v>
      </c>
    </row>
    <row r="16" spans="1:4" ht="31.15">
      <c r="A16" s="13" t="s">
        <v>59</v>
      </c>
      <c r="B16" s="39" t="s">
        <v>60</v>
      </c>
      <c r="C16" s="8">
        <v>7</v>
      </c>
      <c r="D16" s="14" t="s">
        <v>61</v>
      </c>
    </row>
    <row r="17" spans="1:4" ht="31.15">
      <c r="A17" s="13" t="s">
        <v>62</v>
      </c>
      <c r="B17" s="39" t="s">
        <v>63</v>
      </c>
      <c r="C17" s="8">
        <v>7</v>
      </c>
      <c r="D17" s="14" t="s">
        <v>64</v>
      </c>
    </row>
    <row r="18" spans="1:4" ht="15.6">
      <c r="A18" s="15" t="s">
        <v>65</v>
      </c>
      <c r="B18" s="39" t="s">
        <v>66</v>
      </c>
      <c r="C18" s="8">
        <v>5</v>
      </c>
      <c r="D18" s="14" t="s">
        <v>67</v>
      </c>
    </row>
    <row r="19" spans="1:4" ht="31.15">
      <c r="A19" s="13" t="s">
        <v>68</v>
      </c>
      <c r="B19" s="39" t="s">
        <v>39</v>
      </c>
      <c r="C19" s="8">
        <v>5</v>
      </c>
      <c r="D19" s="14" t="s">
        <v>69</v>
      </c>
    </row>
    <row r="20" spans="1:4" ht="31.15">
      <c r="A20" s="13" t="s">
        <v>70</v>
      </c>
      <c r="B20" s="39" t="s">
        <v>26</v>
      </c>
      <c r="C20" s="8">
        <v>6</v>
      </c>
      <c r="D20" s="14" t="s">
        <v>71</v>
      </c>
    </row>
    <row r="21" spans="1:4" ht="31.15">
      <c r="A21" s="13" t="s">
        <v>70</v>
      </c>
      <c r="B21" s="39" t="s">
        <v>54</v>
      </c>
      <c r="C21" s="8">
        <v>6</v>
      </c>
      <c r="D21" s="14" t="s">
        <v>72</v>
      </c>
    </row>
    <row r="22" spans="1:4" ht="15.6">
      <c r="A22" s="13" t="s">
        <v>73</v>
      </c>
      <c r="B22" s="39" t="s">
        <v>29</v>
      </c>
      <c r="C22" s="8">
        <v>5</v>
      </c>
      <c r="D22" s="14" t="s">
        <v>74</v>
      </c>
    </row>
    <row r="23" spans="1:4" ht="15.6">
      <c r="A23" s="37" t="s">
        <v>75</v>
      </c>
      <c r="B23" s="40" t="s">
        <v>76</v>
      </c>
      <c r="C23" s="9">
        <v>5</v>
      </c>
      <c r="D23" s="16" t="s">
        <v>77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workbookViewId="0">
      <selection activeCell="A4" sqref="A4"/>
    </sheetView>
  </sheetViews>
  <sheetFormatPr defaultColWidth="11.42578125" defaultRowHeight="14.45"/>
  <cols>
    <col min="1" max="1" width="23.28515625" style="1" customWidth="1"/>
    <col min="2" max="2" width="20.140625" style="1" customWidth="1"/>
    <col min="3" max="3" width="20.28515625" style="1" customWidth="1"/>
    <col min="4" max="4" width="22.140625" style="1" customWidth="1"/>
    <col min="5" max="16384" width="11.42578125" style="1"/>
  </cols>
  <sheetData>
    <row r="1" spans="1:4" ht="28.9">
      <c r="A1" s="19" t="s">
        <v>0</v>
      </c>
      <c r="B1" s="19" t="s">
        <v>78</v>
      </c>
      <c r="C1" s="20" t="s">
        <v>1</v>
      </c>
      <c r="D1" s="19" t="s">
        <v>79</v>
      </c>
    </row>
    <row r="2" spans="1:4">
      <c r="A2" s="19" t="s">
        <v>17</v>
      </c>
      <c r="B2" s="17">
        <v>13</v>
      </c>
      <c r="C2" s="18">
        <v>1459917.67</v>
      </c>
      <c r="D2" s="17">
        <v>2</v>
      </c>
    </row>
    <row r="3" spans="1:4" ht="28.9">
      <c r="A3" s="19" t="s">
        <v>80</v>
      </c>
      <c r="B3" s="17">
        <v>9</v>
      </c>
      <c r="C3" s="18">
        <v>944536.89</v>
      </c>
      <c r="D3" s="17">
        <v>2</v>
      </c>
    </row>
    <row r="4" spans="1:4" ht="45.75">
      <c r="A4" s="19" t="s">
        <v>18</v>
      </c>
      <c r="B4" s="17">
        <v>7</v>
      </c>
      <c r="C4" s="18">
        <v>1379114.71</v>
      </c>
      <c r="D4" s="17">
        <v>2</v>
      </c>
    </row>
    <row r="5" spans="1:4" ht="28.9">
      <c r="A5" s="19" t="s">
        <v>14</v>
      </c>
      <c r="B5" s="17">
        <v>11</v>
      </c>
      <c r="C5" s="18">
        <v>1785008.17</v>
      </c>
      <c r="D5" s="17">
        <v>2</v>
      </c>
    </row>
    <row r="6" spans="1:4" ht="28.9">
      <c r="A6" s="19" t="s">
        <v>81</v>
      </c>
      <c r="B6" s="17">
        <v>8</v>
      </c>
      <c r="C6" s="18">
        <v>439341.76</v>
      </c>
      <c r="D6" s="17">
        <v>1</v>
      </c>
    </row>
    <row r="7" spans="1:4">
      <c r="A7" s="19" t="s">
        <v>82</v>
      </c>
      <c r="B7" s="17">
        <v>9</v>
      </c>
      <c r="C7" s="18">
        <v>705545.38</v>
      </c>
      <c r="D7" s="17">
        <v>1</v>
      </c>
    </row>
    <row r="8" spans="1:4">
      <c r="A8" s="19" t="s">
        <v>7</v>
      </c>
      <c r="B8" s="17">
        <v>13</v>
      </c>
      <c r="C8" s="18">
        <v>2557362.8000000003</v>
      </c>
      <c r="D8" s="17">
        <v>3</v>
      </c>
    </row>
    <row r="9" spans="1:4" ht="28.9">
      <c r="A9" s="19" t="s">
        <v>83</v>
      </c>
      <c r="B9" s="17">
        <v>7</v>
      </c>
      <c r="C9" s="18">
        <v>506283.06</v>
      </c>
      <c r="D9" s="17">
        <v>1</v>
      </c>
    </row>
    <row r="10" spans="1:4">
      <c r="A10" s="19" t="s">
        <v>16</v>
      </c>
      <c r="B10" s="17">
        <v>7</v>
      </c>
      <c r="C10" s="18">
        <v>1539111.85</v>
      </c>
      <c r="D10" s="17">
        <v>1</v>
      </c>
    </row>
    <row r="11" spans="1:4">
      <c r="A11" s="19" t="s">
        <v>11</v>
      </c>
      <c r="B11" s="17">
        <v>12</v>
      </c>
      <c r="C11" s="18">
        <v>1325821.8800000001</v>
      </c>
      <c r="D11" s="17">
        <v>2</v>
      </c>
    </row>
    <row r="12" spans="1:4">
      <c r="A12" s="19" t="s">
        <v>84</v>
      </c>
      <c r="B12" s="17">
        <v>13</v>
      </c>
      <c r="C12" s="18">
        <v>555629.80000000005</v>
      </c>
      <c r="D12" s="17">
        <v>2</v>
      </c>
    </row>
    <row r="13" spans="1:4">
      <c r="A13" s="19" t="s">
        <v>85</v>
      </c>
      <c r="B13" s="17">
        <v>5</v>
      </c>
      <c r="C13" s="18">
        <v>1106734.27</v>
      </c>
      <c r="D13" s="17">
        <v>2</v>
      </c>
    </row>
    <row r="14" spans="1:4" ht="43.15">
      <c r="A14" s="19" t="s">
        <v>8</v>
      </c>
      <c r="B14" s="17">
        <v>6</v>
      </c>
      <c r="C14" s="18">
        <v>2256675.34</v>
      </c>
      <c r="D14" s="17">
        <v>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zoomScale="80" zoomScaleNormal="80" workbookViewId="0">
      <selection activeCell="C12" sqref="C12"/>
    </sheetView>
  </sheetViews>
  <sheetFormatPr defaultColWidth="11.42578125" defaultRowHeight="14.45"/>
  <cols>
    <col min="1" max="6" width="15.42578125" style="7" customWidth="1"/>
    <col min="7" max="7" width="14.7109375" style="24" customWidth="1"/>
    <col min="8" max="16384" width="11.42578125" style="1"/>
  </cols>
  <sheetData>
    <row r="1" spans="1:7" ht="43.15">
      <c r="A1" s="19" t="s">
        <v>0</v>
      </c>
      <c r="B1" s="19" t="s">
        <v>86</v>
      </c>
      <c r="C1" s="19" t="s">
        <v>87</v>
      </c>
      <c r="D1" s="20" t="s">
        <v>1</v>
      </c>
      <c r="E1" s="19" t="s">
        <v>88</v>
      </c>
      <c r="F1" s="20" t="s">
        <v>89</v>
      </c>
      <c r="G1" s="22" t="s">
        <v>90</v>
      </c>
    </row>
    <row r="2" spans="1:7" ht="28.9">
      <c r="A2" s="19" t="s">
        <v>17</v>
      </c>
      <c r="B2" s="17">
        <v>2</v>
      </c>
      <c r="C2" s="17" t="s">
        <v>91</v>
      </c>
      <c r="D2" s="21">
        <f>SUM([1]Hoja1!$J$2,[1]Hoja1!$J$3)</f>
        <v>1459917.67</v>
      </c>
      <c r="E2" s="17" t="s">
        <v>26</v>
      </c>
      <c r="F2" s="18">
        <v>1065134.68</v>
      </c>
      <c r="G2" s="23">
        <f>Tabla37[[#This Row],[INVERSIÓN2]]/Tabla37[[#This Row],[INVERSIÓN]]</f>
        <v>0.72958544299282302</v>
      </c>
    </row>
    <row r="3" spans="1:7" ht="28.9">
      <c r="A3" s="19" t="s">
        <v>84</v>
      </c>
      <c r="B3" s="17">
        <v>2</v>
      </c>
      <c r="C3" s="17" t="s">
        <v>92</v>
      </c>
      <c r="D3" s="36">
        <v>555629.80000000005</v>
      </c>
      <c r="E3" s="17" t="s">
        <v>32</v>
      </c>
      <c r="F3" s="18">
        <v>391558.98</v>
      </c>
      <c r="G3" s="23">
        <f>Tabla37[[#This Row],[INVERSIÓN2]]/Tabla37[[#This Row],[INVERSIÓN]]</f>
        <v>0.70471198629015208</v>
      </c>
    </row>
    <row r="4" spans="1:7" ht="28.9">
      <c r="A4" s="19" t="s">
        <v>80</v>
      </c>
      <c r="B4" s="17">
        <v>2</v>
      </c>
      <c r="C4" s="17" t="s">
        <v>93</v>
      </c>
      <c r="D4" s="18">
        <v>944536.89</v>
      </c>
      <c r="E4" s="17" t="s">
        <v>29</v>
      </c>
      <c r="F4" s="18">
        <v>509462.53</v>
      </c>
      <c r="G4" s="23">
        <f>Tabla37[[#This Row],[INVERSIÓN2]]/Tabla37[[#This Row],[INVERSIÓN]]</f>
        <v>0.53937811788378109</v>
      </c>
    </row>
    <row r="5" spans="1:7" ht="43.15">
      <c r="A5" s="19" t="s">
        <v>94</v>
      </c>
      <c r="B5" s="17">
        <v>2</v>
      </c>
      <c r="C5" s="17" t="s">
        <v>95</v>
      </c>
      <c r="D5" s="18">
        <v>1379114.71</v>
      </c>
      <c r="E5" s="17" t="s">
        <v>35</v>
      </c>
      <c r="F5" s="18">
        <v>1000005.8</v>
      </c>
      <c r="G5" s="23">
        <f>Tabla37[[#This Row],[INVERSIÓN2]]/Tabla37[[#This Row],[INVERSIÓN]]</f>
        <v>0.72510705073981851</v>
      </c>
    </row>
    <row r="6" spans="1:7" ht="28.9">
      <c r="A6" s="19" t="s">
        <v>96</v>
      </c>
      <c r="B6" s="17">
        <v>2</v>
      </c>
      <c r="C6" s="17" t="s">
        <v>97</v>
      </c>
      <c r="D6" s="18">
        <v>1785008.17</v>
      </c>
      <c r="E6" s="17" t="s">
        <v>39</v>
      </c>
      <c r="F6" s="18">
        <v>1279576.93</v>
      </c>
      <c r="G6" s="23">
        <f>Tabla37[[#This Row],[INVERSIÓN2]]/Tabla37[[#This Row],[INVERSIÓN]]</f>
        <v>0.71684653969959145</v>
      </c>
    </row>
    <row r="7" spans="1:7" ht="57.6">
      <c r="A7" s="19" t="s">
        <v>98</v>
      </c>
      <c r="B7" s="17">
        <v>2</v>
      </c>
      <c r="C7" s="17" t="s">
        <v>99</v>
      </c>
      <c r="D7" s="18">
        <v>1733917.68</v>
      </c>
      <c r="E7" s="17" t="s">
        <v>66</v>
      </c>
      <c r="F7" s="18">
        <v>1248722</v>
      </c>
      <c r="G7" s="23">
        <f>Tabla37[[#This Row],[INVERSIÓN2]]/Tabla37[[#This Row],[INVERSIÓN]]</f>
        <v>0.72017375127059091</v>
      </c>
    </row>
    <row r="8" spans="1:7" ht="28.9">
      <c r="A8" s="19" t="s">
        <v>9</v>
      </c>
      <c r="B8" s="17">
        <v>2</v>
      </c>
      <c r="C8" s="17" t="s">
        <v>100</v>
      </c>
      <c r="D8" s="18">
        <v>2145936.84</v>
      </c>
      <c r="E8" s="17" t="s">
        <v>54</v>
      </c>
      <c r="F8" s="18">
        <v>1615425.64</v>
      </c>
      <c r="G8" s="23">
        <f>Tabla37[[#This Row],[INVERSIÓN2]]/Tabla37[[#This Row],[INVERSIÓN]]</f>
        <v>0.75278340438015878</v>
      </c>
    </row>
    <row r="9" spans="1:7" ht="43.15">
      <c r="A9" s="19" t="s">
        <v>10</v>
      </c>
      <c r="B9" s="17">
        <v>2</v>
      </c>
      <c r="C9" s="17" t="s">
        <v>101</v>
      </c>
      <c r="D9" s="18">
        <v>2017959.28</v>
      </c>
      <c r="E9" s="17" t="s">
        <v>102</v>
      </c>
      <c r="F9" s="18">
        <v>1042967.02</v>
      </c>
      <c r="G9" s="23">
        <f>Tabla37[[#This Row],[INVERSIÓN2]]/Tabla37[[#This Row],[INVERSIÓN]]</f>
        <v>0.51684245085460789</v>
      </c>
    </row>
    <row r="10" spans="1:7" ht="43.15">
      <c r="A10" s="19" t="s">
        <v>85</v>
      </c>
      <c r="B10" s="17">
        <v>2</v>
      </c>
      <c r="C10" s="17" t="s">
        <v>103</v>
      </c>
      <c r="D10" s="18">
        <v>1809166.87</v>
      </c>
      <c r="E10" s="17" t="s">
        <v>60</v>
      </c>
      <c r="F10" s="18">
        <v>1106734.27</v>
      </c>
      <c r="G10" s="23">
        <f>Tabla37[[#This Row],[INVERSIÓN2]]/Tabla37[[#This Row],[INVERSIÓN]]</f>
        <v>0.6117369759263831</v>
      </c>
    </row>
    <row r="11" spans="1:7" ht="43.15">
      <c r="A11" s="19" t="s">
        <v>7</v>
      </c>
      <c r="B11" s="17">
        <v>3</v>
      </c>
      <c r="C11" s="17" t="s">
        <v>104</v>
      </c>
      <c r="D11" s="18">
        <v>2557362.8000000003</v>
      </c>
      <c r="E11" s="17" t="s">
        <v>39</v>
      </c>
      <c r="F11" s="18">
        <v>888571.43</v>
      </c>
      <c r="G11" s="23">
        <f>Tabla37[[#This Row],[INVERSIÓN2]]/Tabla37[[#This Row],[INVERSIÓN]]</f>
        <v>0.3474561489672095</v>
      </c>
    </row>
    <row r="12" spans="1:7" ht="28.9">
      <c r="A12" s="19" t="s">
        <v>11</v>
      </c>
      <c r="B12" s="17">
        <v>3</v>
      </c>
      <c r="C12" s="17" t="s">
        <v>105</v>
      </c>
      <c r="D12" s="18">
        <v>1988867.49</v>
      </c>
      <c r="E12" s="17" t="s">
        <v>26</v>
      </c>
      <c r="F12" s="18">
        <v>1005168.41</v>
      </c>
      <c r="G12" s="23">
        <f>Tabla37[[#This Row],[INVERSIÓN2]]/Tabla37[[#This Row],[INVERSIÓN]]</f>
        <v>0.5053973756693062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abSelected="1" workbookViewId="0"/>
  </sheetViews>
  <sheetFormatPr defaultColWidth="11.42578125" defaultRowHeight="14.45"/>
  <cols>
    <col min="1" max="1" width="20.5703125" style="7" customWidth="1"/>
    <col min="2" max="2" width="14.5703125" style="7" customWidth="1"/>
    <col min="3" max="3" width="16.85546875" style="7" customWidth="1"/>
    <col min="4" max="16384" width="11.42578125" style="1"/>
  </cols>
  <sheetData>
    <row r="1" spans="1:3">
      <c r="A1" s="19" t="s">
        <v>0</v>
      </c>
      <c r="B1" s="19" t="s">
        <v>106</v>
      </c>
      <c r="C1" s="19" t="s">
        <v>87</v>
      </c>
    </row>
    <row r="2" spans="1:3" ht="28.9">
      <c r="A2" s="19" t="s">
        <v>17</v>
      </c>
      <c r="B2" s="17">
        <v>2</v>
      </c>
      <c r="C2" s="17" t="s">
        <v>91</v>
      </c>
    </row>
    <row r="3" spans="1:3" ht="28.9">
      <c r="A3" s="19" t="s">
        <v>84</v>
      </c>
      <c r="B3" s="17">
        <v>2</v>
      </c>
      <c r="C3" s="17" t="s">
        <v>107</v>
      </c>
    </row>
    <row r="4" spans="1:3" ht="28.9">
      <c r="A4" s="19" t="s">
        <v>80</v>
      </c>
      <c r="B4" s="17">
        <v>2</v>
      </c>
      <c r="C4" s="17" t="s">
        <v>93</v>
      </c>
    </row>
    <row r="5" spans="1:3" ht="43.15">
      <c r="A5" s="19" t="s">
        <v>94</v>
      </c>
      <c r="B5" s="17">
        <v>2</v>
      </c>
      <c r="C5" s="17" t="s">
        <v>108</v>
      </c>
    </row>
    <row r="6" spans="1:3" ht="28.9">
      <c r="A6" s="19" t="s">
        <v>96</v>
      </c>
      <c r="B6" s="17">
        <v>2</v>
      </c>
      <c r="C6" s="17" t="s">
        <v>97</v>
      </c>
    </row>
    <row r="7" spans="1:3" ht="43.15">
      <c r="A7" s="19" t="s">
        <v>7</v>
      </c>
      <c r="B7" s="17">
        <v>3</v>
      </c>
      <c r="C7" s="17" t="s">
        <v>104</v>
      </c>
    </row>
    <row r="8" spans="1:3" ht="28.9">
      <c r="A8" s="19" t="s">
        <v>98</v>
      </c>
      <c r="B8" s="17">
        <v>2</v>
      </c>
      <c r="C8" s="17" t="s">
        <v>99</v>
      </c>
    </row>
    <row r="9" spans="1:3" ht="72">
      <c r="A9" s="19" t="s">
        <v>9</v>
      </c>
      <c r="B9" s="17">
        <v>2</v>
      </c>
      <c r="C9" s="17" t="s">
        <v>100</v>
      </c>
    </row>
    <row r="10" spans="1:3" ht="43.15">
      <c r="A10" s="19" t="s">
        <v>11</v>
      </c>
      <c r="B10" s="17">
        <v>3</v>
      </c>
      <c r="C10" s="17" t="s">
        <v>105</v>
      </c>
    </row>
    <row r="11" spans="1:3" ht="43.15">
      <c r="A11" s="19" t="s">
        <v>10</v>
      </c>
      <c r="B11" s="17">
        <v>2</v>
      </c>
      <c r="C11" s="17" t="s">
        <v>109</v>
      </c>
    </row>
    <row r="12" spans="1:3" ht="28.9">
      <c r="A12" s="19" t="s">
        <v>85</v>
      </c>
      <c r="B12" s="17">
        <v>2</v>
      </c>
      <c r="C12" s="17" t="s">
        <v>103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Marta Corencia Arias</cp:lastModifiedBy>
  <cp:revision/>
  <dcterms:created xsi:type="dcterms:W3CDTF">2023-03-23T12:18:29Z</dcterms:created>
  <dcterms:modified xsi:type="dcterms:W3CDTF">2024-05-30T11:41:08Z</dcterms:modified>
  <cp:category/>
  <cp:contentStatus/>
</cp:coreProperties>
</file>